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4455" windowWidth="16545" windowHeight="11340" activeTab="0"/>
  </bookViews>
  <sheets>
    <sheet name="FY2016 Projections" sheetId="1" r:id="rId1"/>
  </sheets>
  <definedNames>
    <definedName name="_xlnm.Print_Area" localSheetId="0">'FY2016 Projections'!$A$1:$N$515</definedName>
    <definedName name="_xlnm.Print_Titles" localSheetId="0">'FY2016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44" authorId="0">
      <text>
        <r>
          <rPr>
            <b/>
            <sz val="9"/>
            <rFont val="Tahoma"/>
            <family val="0"/>
          </rPr>
          <t>Chetkauskas, Jeff:</t>
        </r>
        <r>
          <rPr>
            <sz val="9"/>
            <rFont val="Tahoma"/>
            <family val="0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<sst xmlns="http://schemas.openxmlformats.org/spreadsheetml/2006/main" count="1019" uniqueCount="541">
  <si>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</si>
  <si>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</si>
  <si>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</si>
  <si>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</si>
  <si>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</si>
  <si>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</si>
  <si>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</si>
  <si>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</si>
  <si>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</si>
  <si>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</si>
  <si>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</si>
  <si>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</si>
  <si>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</si>
  <si>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</si>
  <si>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</si>
  <si>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</si>
  <si>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</si>
  <si>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</si>
  <si>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</si>
  <si>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</si>
  <si>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</si>
  <si>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</si>
  <si>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</si>
  <si>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</si>
  <si>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</si>
  <si>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</si>
  <si>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</si>
  <si>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</si>
  <si>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</si>
  <si>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</si>
  <si>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</si>
  <si>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</si>
  <si>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</si>
  <si>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</si>
  <si>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</si>
  <si>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</si>
  <si>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</si>
  <si>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</si>
  <si>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</si>
  <si>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</si>
  <si>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</si>
  <si>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</si>
  <si>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</si>
  <si>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</si>
  <si>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</si>
  <si>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</si>
  <si>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</si>
  <si>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</si>
  <si>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</si>
  <si>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</si>
  <si>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</si>
  <si>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</si>
  <si>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</si>
  <si>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</si>
  <si>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</si>
  <si>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</si>
  <si>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</si>
  <si>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</si>
  <si>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</si>
  <si>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</si>
  <si>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</si>
  <si>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</si>
  <si>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</si>
  <si>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</si>
  <si>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</si>
  <si>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</si>
  <si>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</si>
  <si>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</si>
  <si>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</si>
  <si>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</si>
  <si>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</si>
  <si>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</si>
  <si>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</si>
  <si>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</si>
  <si>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</si>
  <si>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</si>
  <si>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</si>
  <si>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</si>
  <si>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</si>
  <si>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</si>
  <si>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</si>
  <si>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</si>
  <si>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</si>
  <si>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</si>
  <si>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</si>
  <si>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</si>
  <si>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</si>
  <si>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</si>
  <si>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</si>
  <si>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</si>
  <si>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</si>
  <si>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</si>
  <si>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</si>
  <si>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</si>
  <si>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</si>
  <si>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</si>
  <si>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</si>
  <si>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</si>
  <si>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</si>
  <si>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</si>
  <si>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</si>
  <si>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</si>
  <si>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</si>
  <si>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</si>
  <si>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</si>
  <si>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</si>
  <si>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</si>
  <si>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</si>
  <si>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</si>
  <si>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</si>
  <si>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</si>
  <si>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</si>
  <si>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</si>
  <si>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</si>
  <si>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</si>
  <si>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</si>
  <si>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</si>
  <si>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</si>
  <si>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</si>
  <si>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</si>
  <si>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</si>
  <si>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</si>
  <si>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</si>
  <si>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</si>
  <si>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</si>
  <si>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</si>
  <si>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</si>
  <si>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</si>
  <si>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</si>
  <si>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</si>
  <si>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</si>
  <si>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</si>
  <si>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</si>
  <si>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</si>
  <si>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</si>
  <si>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</si>
  <si>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</si>
  <si>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</si>
  <si>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</si>
  <si>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</si>
  <si>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</si>
  <si>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</si>
  <si>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</si>
  <si>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</si>
  <si>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</si>
  <si>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</si>
  <si>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</si>
  <si>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</si>
  <si>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</si>
  <si>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</si>
  <si>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</si>
  <si>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</si>
  <si>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</si>
  <si>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</si>
  <si>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</si>
  <si>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</si>
  <si>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</si>
  <si>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</si>
  <si>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</si>
  <si>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</si>
  <si>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</si>
  <si>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</si>
  <si>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</si>
  <si>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</si>
  <si>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</si>
  <si>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</si>
  <si>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</si>
  <si>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</si>
  <si>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</si>
  <si>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</si>
  <si>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</si>
  <si>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</si>
  <si>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</si>
  <si>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</si>
  <si>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</si>
  <si>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</si>
  <si>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</si>
  <si>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</si>
  <si>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</si>
  <si>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</si>
  <si>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</si>
  <si>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</si>
  <si>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</si>
  <si>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</si>
  <si>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</si>
  <si>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</si>
  <si>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</si>
  <si>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</si>
  <si>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</si>
  <si>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</si>
  <si>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</si>
  <si>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</si>
  <si>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</si>
  <si>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</si>
  <si>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</si>
  <si>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</si>
  <si>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</si>
  <si>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</si>
  <si>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</si>
  <si>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</si>
  <si>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</si>
  <si>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</si>
  <si>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</si>
  <si>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</si>
  <si>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</si>
  <si>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</si>
  <si>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</si>
  <si>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</si>
  <si>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</si>
  <si>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</si>
  <si>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</si>
  <si>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</si>
  <si>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</si>
  <si>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</si>
  <si>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</si>
  <si>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</si>
  <si>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</si>
  <si>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</si>
  <si>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</si>
  <si>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</si>
  <si>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</si>
  <si>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</si>
  <si>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</si>
  <si>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</si>
  <si>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</si>
  <si>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</si>
  <si>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</si>
  <si>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</si>
  <si>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</si>
  <si>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</si>
  <si>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</si>
  <si>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</si>
  <si>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</si>
  <si>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</si>
  <si>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</si>
  <si>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</si>
  <si>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</si>
  <si>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</si>
  <si>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</si>
  <si>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</si>
  <si>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</si>
  <si>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</si>
  <si>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</si>
  <si>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</si>
  <si>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</si>
  <si>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</si>
  <si>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</si>
  <si>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</si>
  <si>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</si>
  <si>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</si>
  <si>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</si>
  <si>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</si>
  <si>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</si>
  <si>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</si>
  <si>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</si>
  <si>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</si>
  <si>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</si>
  <si>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</si>
  <si>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</si>
  <si>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</si>
  <si>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</si>
  <si>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</si>
  <si>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</si>
  <si>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</si>
  <si>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</si>
  <si>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</si>
  <si>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</si>
  <si>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</si>
  <si>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</si>
  <si>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</si>
  <si>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</si>
  <si>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</si>
  <si>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</si>
  <si>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</si>
  <si>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</si>
  <si>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</si>
  <si>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</si>
  <si>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</si>
  <si>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</si>
  <si>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</si>
  <si>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</si>
  <si>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</si>
  <si>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</si>
  <si>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</si>
  <si>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</si>
  <si>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</si>
  <si>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</si>
  <si>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</si>
  <si>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</si>
  <si>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</si>
  <si>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</si>
  <si>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</si>
  <si>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</si>
  <si>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</si>
  <si>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</si>
  <si>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</si>
  <si>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</si>
  <si>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</si>
  <si>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</si>
  <si>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</si>
  <si>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</si>
  <si>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</si>
  <si>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</si>
  <si>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</si>
  <si>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</si>
  <si>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</si>
  <si>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</si>
  <si>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</si>
  <si>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</si>
  <si>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</si>
  <si>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</si>
  <si>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</si>
  <si>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</si>
  <si>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</si>
  <si>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</si>
  <si>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</si>
  <si>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</si>
  <si>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</si>
  <si>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</si>
  <si>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</si>
  <si>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</si>
  <si>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</si>
  <si>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</si>
  <si>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</si>
  <si>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</si>
  <si>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</si>
  <si>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</si>
  <si>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</si>
  <si>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</si>
  <si>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</si>
  <si>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</si>
  <si>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</si>
  <si>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</si>
  <si>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</si>
  <si>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</si>
  <si>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</si>
  <si>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</si>
  <si>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</si>
  <si>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</si>
  <si>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</si>
  <si>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</si>
  <si>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</si>
  <si>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</si>
  <si>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</si>
  <si>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</si>
  <si>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</si>
  <si>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</si>
  <si>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</si>
  <si>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</si>
  <si>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</si>
  <si>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</si>
  <si>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</si>
  <si>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</si>
  <si>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</si>
  <si>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</si>
  <si>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</si>
  <si>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</si>
  <si>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</si>
  <si>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</si>
  <si>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</si>
  <si>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</si>
  <si>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</si>
  <si>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</si>
  <si>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</si>
  <si>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</si>
  <si>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</si>
  <si>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</si>
  <si>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</si>
  <si>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</si>
  <si>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</si>
  <si>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</si>
  <si>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</si>
  <si>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</si>
  <si>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</si>
  <si>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</si>
  <si>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</si>
  <si>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</si>
  <si>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</si>
  <si>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</si>
  <si>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</si>
  <si>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</si>
  <si>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</si>
  <si>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</si>
  <si>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</si>
  <si>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</si>
  <si>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</si>
  <si>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</si>
  <si>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</si>
  <si>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</si>
  <si>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</si>
  <si>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</si>
  <si>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</si>
  <si>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</si>
  <si>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</si>
  <si>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</si>
  <si>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</si>
  <si>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</si>
  <si>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</si>
  <si>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</si>
  <si>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</si>
  <si>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</si>
  <si>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</si>
  <si>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</si>
  <si>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</si>
  <si>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CODYVILLE PLT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</si>
  <si>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</si>
  <si>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</si>
  <si>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</si>
  <si>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</si>
  <si>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</si>
  <si>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</si>
  <si>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</si>
  <si>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</si>
  <si>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</si>
  <si>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</si>
  <si>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</si>
  <si>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</si>
  <si>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</si>
  <si>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</si>
  <si>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</si>
  <si>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</si>
  <si>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</si>
  <si>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</si>
  <si>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</si>
  <si>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</si>
  <si>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</si>
  <si>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</si>
  <si>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</si>
  <si>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</si>
  <si>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</si>
  <si>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</si>
  <si>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</si>
  <si>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</si>
  <si>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</si>
  <si>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</si>
  <si>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</si>
  <si>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</si>
  <si>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</si>
  <si>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</si>
  <si>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</si>
  <si>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</si>
  <si>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</si>
  <si>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</si>
  <si>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</si>
  <si>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</si>
  <si>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</si>
  <si>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</si>
  <si>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</si>
  <si>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</si>
  <si>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</si>
  <si>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</si>
  <si>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</si>
  <si>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</si>
  <si>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</si>
  <si>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</si>
  <si>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</si>
  <si>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</si>
  <si>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</si>
  <si>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</si>
  <si>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</si>
  <si>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</si>
  <si>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</si>
  <si>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</si>
  <si>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</si>
  <si>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</si>
  <si>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</si>
  <si>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</si>
  <si>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</si>
  <si>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</si>
  <si>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</si>
  <si>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</si>
  <si>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</si>
  <si>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</si>
  <si>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</si>
  <si>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</si>
  <si>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</si>
  <si>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</si>
  <si>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</si>
  <si>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 xml:space="preserve">Total Tax Transfers to Revenue Sharing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</si>
  <si>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</si>
  <si>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</si>
  <si>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</si>
  <si>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</si>
  <si>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</si>
  <si>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</si>
  <si>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</si>
  <si>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</si>
  <si>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</si>
  <si>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</si>
  <si>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</si>
  <si>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</si>
  <si>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</si>
  <si>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</si>
  <si>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</si>
  <si>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</si>
  <si>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</si>
  <si>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</si>
  <si>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</si>
  <si>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</si>
  <si>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</si>
  <si>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</si>
  <si>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</si>
  <si>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</si>
  <si>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</si>
  <si>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</si>
  <si>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</si>
  <si>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</si>
  <si>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</si>
  <si>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</si>
  <si>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</si>
  <si>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</si>
  <si>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</si>
  <si>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</si>
  <si>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</si>
  <si>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</si>
  <si>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</si>
  <si>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</si>
  <si>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>Fixed Transfer to General Fund</t>
  </si>
  <si>
    <t>Fixed Transfer to Rev II</t>
  </si>
  <si>
    <t xml:space="preserve">RevII Preliminary Comp  Number </t>
  </si>
  <si>
    <t>Total</t>
  </si>
  <si>
    <t>MORO PLT</t>
  </si>
  <si>
    <t>NEW CANADA</t>
  </si>
  <si>
    <t>BARING PLT</t>
  </si>
  <si>
    <t>INDIAN TWNSHP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</si>
  <si>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</si>
  <si>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</si>
  <si>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</si>
  <si>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upon LD 1019</t>
  </si>
  <si>
    <t>DANFORTH</t>
  </si>
  <si>
    <r>
      <t>FY 2017 Projected Municipal Revenue Sharing</t>
    </r>
    <r>
      <rPr>
        <sz val="22"/>
        <color indexed="10"/>
        <rFont val="Calibri"/>
        <family val="2"/>
      </rPr>
      <t xml:space="preserve">* </t>
    </r>
  </si>
  <si>
    <t>Rev I Projected 
FY17 Distribution</t>
  </si>
  <si>
    <t>Rev II Projected FY17 Distribution</t>
  </si>
  <si>
    <t>Total Projected 
FY17 Distribution</t>
  </si>
  <si>
    <t xml:space="preserve">2017  Estimated Transfers of Municipal Revenue Sharing </t>
  </si>
  <si>
    <t>July 1, 2013 Census Population</t>
  </si>
  <si>
    <t>2016 State Valuation</t>
  </si>
  <si>
    <t xml:space="preserve">2014
Tax Assesment </t>
  </si>
  <si>
    <t>*Based upon May 2015 revenue forecasts</t>
  </si>
  <si>
    <t>Includes PL 2015 c.267, May 2015 revenue forecasting</t>
  </si>
  <si>
    <t>(7/1/16 - 6/30/17) Published: 2/29/16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</si>
</sst>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sz val="22"/>
      <color indexed="10"/>
      <name val="Calibri"/>
      <family val="2"/>
    </font>
    <font>
      <sz val="12"/>
      <color indexed="12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color indexed="16"/>
      <name val="Calibri"/>
      <family val="2"/>
    </font>
    <font>
      <i/>
      <sz val="10"/>
      <color indexed="16"/>
      <name val="Calibri"/>
      <family val="2"/>
    </font>
    <font>
      <b/>
      <sz val="22"/>
      <name val="Calibri"/>
      <family val="2"/>
    </font>
    <font>
      <sz val="10"/>
      <name val="Arial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11"/>
      <color indexed="60"/>
      <name val="MS Sans Serif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11"/>
      <color rgb="FFC00000"/>
      <name val="MS Sans Serif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25" fillId="32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47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0" fillId="33" borderId="7" applyNumberFormat="0" applyFont="0" applyAlignment="0" applyProtection="0"/>
    <xf numFmtId="0" fontId="47" fillId="33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68" fontId="12" fillId="0" borderId="0" xfId="0" applyNumberFormat="1" applyFont="1" applyFill="1" applyBorder="1" applyAlignment="1" quotePrefix="1">
      <alignment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/>
    </xf>
    <xf numFmtId="43" fontId="12" fillId="0" borderId="0" xfId="42" applyFont="1" applyFill="1" applyBorder="1" applyAlignment="1" quotePrefix="1">
      <alignment/>
    </xf>
    <xf numFmtId="43" fontId="13" fillId="0" borderId="0" xfId="42" applyFont="1" applyFill="1" applyAlignment="1">
      <alignment/>
    </xf>
    <xf numFmtId="168" fontId="13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42" applyFont="1" applyFill="1" applyAlignment="1">
      <alignment/>
    </xf>
    <xf numFmtId="0" fontId="12" fillId="0" borderId="0" xfId="0" applyFont="1" applyFill="1" applyBorder="1" applyAlignment="1">
      <alignment/>
    </xf>
    <xf numFmtId="168" fontId="12" fillId="0" borderId="0" xfId="0" applyNumberFormat="1" applyFont="1" applyFill="1" applyAlignment="1">
      <alignment/>
    </xf>
    <xf numFmtId="168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68" fontId="1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12" fillId="0" borderId="0" xfId="0" applyNumberFormat="1" applyFont="1" applyFill="1" applyAlignment="1" quotePrefix="1">
      <alignment/>
    </xf>
    <xf numFmtId="0" fontId="12" fillId="0" borderId="0" xfId="0" applyNumberFormat="1" applyFont="1" applyFill="1" applyAlignment="1" quotePrefix="1">
      <alignment shrinkToFit="1"/>
    </xf>
    <xf numFmtId="43" fontId="12" fillId="0" borderId="0" xfId="42" applyFont="1" applyFill="1" applyAlignment="1" quotePrefix="1">
      <alignment shrinkToFit="1"/>
    </xf>
    <xf numFmtId="168" fontId="12" fillId="0" borderId="0" xfId="42" applyNumberFormat="1" applyFont="1" applyFill="1" applyAlignment="1" quotePrefix="1">
      <alignment/>
    </xf>
    <xf numFmtId="171" fontId="12" fillId="0" borderId="0" xfId="0" applyNumberFormat="1" applyFont="1" applyFill="1" applyAlignment="1" quotePrefix="1">
      <alignment/>
    </xf>
    <xf numFmtId="43" fontId="12" fillId="0" borderId="11" xfId="42" applyFont="1" applyFill="1" applyBorder="1" applyAlignment="1">
      <alignment/>
    </xf>
    <xf numFmtId="43" fontId="12" fillId="0" borderId="12" xfId="42" applyFont="1" applyFill="1" applyBorder="1" applyAlignment="1" quotePrefix="1">
      <alignment/>
    </xf>
    <xf numFmtId="0" fontId="0" fillId="0" borderId="0" xfId="0" applyFont="1" applyFill="1" applyAlignment="1">
      <alignment horizontal="center" wrapText="1"/>
    </xf>
    <xf numFmtId="0" fontId="12" fillId="0" borderId="0" xfId="0" applyNumberFormat="1" applyFont="1" applyFill="1" applyAlignment="1">
      <alignment shrinkToFit="1"/>
    </xf>
    <xf numFmtId="0" fontId="13" fillId="0" borderId="0" xfId="0" applyNumberFormat="1" applyFont="1" applyFill="1" applyAlignment="1">
      <alignment/>
    </xf>
    <xf numFmtId="168" fontId="13" fillId="0" borderId="0" xfId="0" applyNumberFormat="1" applyFont="1" applyFill="1" applyAlignment="1">
      <alignment/>
    </xf>
    <xf numFmtId="44" fontId="13" fillId="0" borderId="13" xfId="45" applyFont="1" applyFill="1" applyBorder="1" applyAlignment="1">
      <alignment/>
    </xf>
    <xf numFmtId="0" fontId="1" fillId="0" borderId="0" xfId="0" applyFont="1" applyFill="1" applyAlignment="1">
      <alignment/>
    </xf>
    <xf numFmtId="43" fontId="12" fillId="0" borderId="0" xfId="42" applyFont="1" applyFill="1" applyBorder="1" applyAlignment="1">
      <alignment/>
    </xf>
    <xf numFmtId="184" fontId="12" fillId="0" borderId="0" xfId="0" applyNumberFormat="1" applyFont="1" applyFill="1" applyBorder="1" applyAlignment="1">
      <alignment/>
    </xf>
    <xf numFmtId="43" fontId="13" fillId="0" borderId="0" xfId="42" applyFont="1" applyFill="1" applyBorder="1" applyAlignment="1">
      <alignment/>
    </xf>
    <xf numFmtId="168" fontId="12" fillId="0" borderId="12" xfId="0" applyNumberFormat="1" applyFont="1" applyFill="1" applyBorder="1" applyAlignment="1">
      <alignment/>
    </xf>
    <xf numFmtId="184" fontId="12" fillId="0" borderId="0" xfId="42" applyNumberFormat="1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43" fontId="15" fillId="0" borderId="0" xfId="42" applyFont="1" applyFill="1" applyAlignment="1">
      <alignment/>
    </xf>
    <xf numFmtId="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3" fontId="0" fillId="0" borderId="0" xfId="0" applyNumberFormat="1" applyFont="1" applyFill="1" applyAlignment="1">
      <alignment/>
    </xf>
    <xf numFmtId="0" fontId="14" fillId="0" borderId="0" xfId="70" applyFont="1" applyFill="1" applyBorder="1" applyAlignment="1">
      <alignment horizontal="center"/>
    </xf>
    <xf numFmtId="184" fontId="13" fillId="0" borderId="11" xfId="42" applyNumberFormat="1" applyFont="1" applyFill="1" applyBorder="1" applyAlignment="1">
      <alignment/>
    </xf>
    <xf numFmtId="184" fontId="12" fillId="0" borderId="11" xfId="42" applyNumberFormat="1" applyFont="1" applyFill="1" applyBorder="1" applyAlignment="1">
      <alignment/>
    </xf>
    <xf numFmtId="0" fontId="18" fillId="0" borderId="11" xfId="70" applyFont="1" applyFill="1" applyBorder="1" applyAlignment="1">
      <alignment horizontal="left"/>
    </xf>
    <xf numFmtId="168" fontId="13" fillId="0" borderId="12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217" fontId="13" fillId="0" borderId="14" xfId="45" applyNumberFormat="1" applyFont="1" applyFill="1" applyBorder="1" applyAlignment="1">
      <alignment/>
    </xf>
    <xf numFmtId="217" fontId="13" fillId="0" borderId="10" xfId="45" applyNumberFormat="1" applyFont="1" applyFill="1" applyBorder="1" applyAlignment="1">
      <alignment/>
    </xf>
    <xf numFmtId="184" fontId="12" fillId="0" borderId="0" xfId="42" applyNumberFormat="1" applyFont="1" applyFill="1" applyBorder="1" applyAlignment="1" applyProtection="1">
      <alignment/>
      <protection/>
    </xf>
    <xf numFmtId="184" fontId="12" fillId="0" borderId="0" xfId="42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184" fontId="14" fillId="0" borderId="0" xfId="42" applyNumberFormat="1" applyFont="1" applyFill="1" applyBorder="1" applyAlignment="1">
      <alignment horizontal="center"/>
    </xf>
    <xf numFmtId="184" fontId="13" fillId="0" borderId="0" xfId="42" applyNumberFormat="1" applyFont="1" applyFill="1" applyBorder="1" applyAlignment="1">
      <alignment/>
    </xf>
    <xf numFmtId="184" fontId="12" fillId="0" borderId="10" xfId="42" applyNumberFormat="1" applyFont="1" applyFill="1" applyBorder="1" applyAlignment="1">
      <alignment/>
    </xf>
    <xf numFmtId="184" fontId="13" fillId="0" borderId="0" xfId="42" applyNumberFormat="1" applyFont="1" applyFill="1" applyAlignment="1">
      <alignment vertical="center" wrapText="1"/>
    </xf>
    <xf numFmtId="184" fontId="15" fillId="0" borderId="0" xfId="42" applyNumberFormat="1" applyFont="1" applyFill="1" applyAlignment="1">
      <alignment/>
    </xf>
    <xf numFmtId="0" fontId="13" fillId="0" borderId="0" xfId="0" applyNumberFormat="1" applyFont="1" applyFill="1" applyAlignment="1">
      <alignment horizontal="center" wrapText="1"/>
    </xf>
    <xf numFmtId="184" fontId="13" fillId="0" borderId="0" xfId="42" applyNumberFormat="1" applyFont="1" applyFill="1" applyAlignment="1">
      <alignment horizontal="center" wrapText="1"/>
    </xf>
    <xf numFmtId="43" fontId="13" fillId="0" borderId="0" xfId="42" applyFont="1" applyFill="1" applyAlignment="1">
      <alignment horizontal="center" wrapText="1"/>
    </xf>
    <xf numFmtId="168" fontId="13" fillId="0" borderId="0" xfId="0" applyNumberFormat="1" applyFont="1" applyFill="1" applyAlignment="1">
      <alignment horizontal="center" wrapText="1"/>
    </xf>
    <xf numFmtId="168" fontId="1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8" fontId="0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4" fillId="0" borderId="0" xfId="70" applyNumberFormat="1" applyFont="1" applyFill="1" applyBorder="1" applyAlignment="1">
      <alignment horizontal="center"/>
    </xf>
    <xf numFmtId="168" fontId="4" fillId="0" borderId="0" xfId="70" applyNumberForma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168" fontId="13" fillId="34" borderId="0" xfId="0" applyNumberFormat="1" applyFont="1" applyFill="1" applyBorder="1" applyAlignment="1">
      <alignment horizontal="center" wrapText="1"/>
    </xf>
    <xf numFmtId="168" fontId="13" fillId="1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86" fontId="12" fillId="0" borderId="0" xfId="42" applyNumberFormat="1" applyFont="1" applyFill="1" applyAlignment="1">
      <alignment/>
    </xf>
    <xf numFmtId="43" fontId="12" fillId="0" borderId="15" xfId="42" applyFont="1" applyFill="1" applyBorder="1" applyAlignment="1">
      <alignment/>
    </xf>
    <xf numFmtId="43" fontId="12" fillId="0" borderId="16" xfId="42" applyFont="1" applyFill="1" applyBorder="1" applyAlignment="1" quotePrefix="1">
      <alignment/>
    </xf>
    <xf numFmtId="43" fontId="12" fillId="0" borderId="17" xfId="42" applyFont="1" applyFill="1" applyBorder="1" applyAlignment="1" quotePrefix="1">
      <alignment/>
    </xf>
    <xf numFmtId="168" fontId="13" fillId="35" borderId="0" xfId="0" applyNumberFormat="1" applyFont="1" applyFill="1" applyBorder="1" applyAlignment="1">
      <alignment horizontal="center" wrapText="1"/>
    </xf>
    <xf numFmtId="0" fontId="17" fillId="10" borderId="15" xfId="70" applyFont="1" applyFill="1" applyBorder="1" applyAlignment="1">
      <alignment horizontal="left"/>
    </xf>
    <xf numFmtId="0" fontId="14" fillId="10" borderId="16" xfId="70" applyFont="1" applyFill="1" applyBorder="1" applyAlignment="1">
      <alignment horizontal="center"/>
    </xf>
    <xf numFmtId="184" fontId="14" fillId="10" borderId="16" xfId="42" applyNumberFormat="1" applyFont="1" applyFill="1" applyBorder="1" applyAlignment="1">
      <alignment horizontal="center"/>
    </xf>
    <xf numFmtId="168" fontId="12" fillId="10" borderId="17" xfId="0" applyNumberFormat="1" applyFont="1" applyFill="1" applyBorder="1" applyAlignment="1">
      <alignment/>
    </xf>
    <xf numFmtId="0" fontId="18" fillId="10" borderId="11" xfId="70" applyFont="1" applyFill="1" applyBorder="1" applyAlignment="1">
      <alignment horizontal="left"/>
    </xf>
    <xf numFmtId="0" fontId="14" fillId="10" borderId="0" xfId="70" applyFont="1" applyFill="1" applyBorder="1" applyAlignment="1">
      <alignment horizontal="center"/>
    </xf>
    <xf numFmtId="184" fontId="14" fillId="10" borderId="0" xfId="42" applyNumberFormat="1" applyFont="1" applyFill="1" applyBorder="1" applyAlignment="1">
      <alignment horizontal="center"/>
    </xf>
    <xf numFmtId="168" fontId="12" fillId="10" borderId="12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168" fontId="65" fillId="0" borderId="0" xfId="0" applyNumberFormat="1" applyFont="1" applyFill="1" applyAlignment="1">
      <alignment/>
    </xf>
    <xf numFmtId="0" fontId="64" fillId="0" borderId="0" xfId="0" applyFont="1" applyFill="1" applyAlignment="1">
      <alignment horizontal="center"/>
    </xf>
    <xf numFmtId="0" fontId="66" fillId="0" borderId="0" xfId="0" applyFont="1" applyFill="1" applyAlignment="1">
      <alignment horizontal="left"/>
    </xf>
    <xf numFmtId="0" fontId="66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217" fontId="13" fillId="0" borderId="0" xfId="45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1" fillId="0" borderId="0" xfId="70" applyFont="1" applyFill="1" applyBorder="1" applyAlignment="1">
      <alignment horizontal="left"/>
    </xf>
    <xf numFmtId="0" fontId="22" fillId="0" borderId="0" xfId="7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/>
    </xf>
    <xf numFmtId="43" fontId="15" fillId="0" borderId="0" xfId="42" applyFont="1" applyFill="1" applyBorder="1" applyAlignment="1">
      <alignment/>
    </xf>
    <xf numFmtId="43" fontId="13" fillId="10" borderId="14" xfId="42" applyFont="1" applyFill="1" applyBorder="1" applyAlignment="1">
      <alignment horizontal="center" wrapText="1"/>
    </xf>
    <xf numFmtId="43" fontId="13" fillId="10" borderId="18" xfId="42" applyFont="1" applyFill="1" applyBorder="1" applyAlignment="1">
      <alignment horizontal="center" wrapText="1"/>
    </xf>
    <xf numFmtId="43" fontId="13" fillId="10" borderId="13" xfId="42" applyFont="1" applyFill="1" applyBorder="1" applyAlignment="1">
      <alignment horizontal="center" wrapText="1"/>
    </xf>
    <xf numFmtId="43" fontId="13" fillId="0" borderId="10" xfId="42" applyFont="1" applyFill="1" applyBorder="1" applyAlignment="1" quotePrefix="1">
      <alignment/>
    </xf>
    <xf numFmtId="43" fontId="13" fillId="0" borderId="14" xfId="42" applyFont="1" applyFill="1" applyBorder="1" applyAlignment="1">
      <alignment/>
    </xf>
    <xf numFmtId="43" fontId="12" fillId="0" borderId="0" xfId="42" applyNumberFormat="1" applyFont="1" applyFill="1" applyBorder="1" applyAlignment="1" applyProtection="1">
      <alignment/>
      <protection/>
    </xf>
    <xf numFmtId="168" fontId="13" fillId="0" borderId="10" xfId="0" applyNumberFormat="1" applyFont="1" applyFill="1" applyBorder="1" applyAlignment="1">
      <alignment horizontal="center" wrapText="1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4" xfId="170"/>
    <cellStyle name="Normal 4 2" xfId="171"/>
    <cellStyle name="Normal 4 3" xfId="172"/>
    <cellStyle name="Normal 5" xfId="173"/>
    <cellStyle name="Normal 5 2" xfId="174"/>
    <cellStyle name="Normal 5 3" xfId="175"/>
    <cellStyle name="Normal 6" xfId="176"/>
    <cellStyle name="Normal 6 2" xfId="177"/>
    <cellStyle name="Normal 6 3" xfId="178"/>
    <cellStyle name="Normal 7" xfId="179"/>
    <cellStyle name="Normal 7 2" xfId="180"/>
    <cellStyle name="Normal 7 3" xfId="181"/>
    <cellStyle name="Normal 8" xfId="182"/>
    <cellStyle name="Normal 8 2" xfId="183"/>
    <cellStyle name="Normal 8 3" xfId="184"/>
    <cellStyle name="Normal 9" xfId="185"/>
    <cellStyle name="Normal 9 2" xfId="186"/>
    <cellStyle name="Normal 9 3" xfId="187"/>
    <cellStyle name="Note" xfId="188"/>
    <cellStyle name="Note 2" xfId="189"/>
    <cellStyle name="Output" xfId="190"/>
    <cellStyle name="Percent" xfId="191"/>
    <cellStyle name="Percent 2" xfId="192"/>
    <cellStyle name="Percent 2 2" xfId="193"/>
    <cellStyle name="Percent 2 3" xfId="194"/>
    <cellStyle name="Percent 3" xfId="195"/>
    <cellStyle name="Percent 3 2" xfId="196"/>
    <cellStyle name="Percent 4" xfId="197"/>
    <cellStyle name="Percent 4 2" xfId="198"/>
    <cellStyle name="Percent 4 3" xfId="199"/>
    <cellStyle name="Title" xfId="200"/>
    <cellStyle name="Total" xfId="201"/>
    <cellStyle name="Warning Text" xfId="20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14525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3429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16"/>
  <sheetViews>
    <sheetView tabSelected="1" zoomScaleSheetLayoutView="100" workbookViewId="0" topLeftCell="A1">
      <selection activeCell="A3" sqref="A3"/>
    </sheetView>
  </sheetViews>
  <sheetFormatPr defaultColWidth="9.140625" defaultRowHeight="12.75"/>
  <cols>
    <col min="1" max="1" width="13.140625" style="8" customWidth="1"/>
    <col min="2" max="2" width="16.57421875" style="8" customWidth="1"/>
    <col min="3" max="3" width="15.8515625" style="8" customWidth="1"/>
    <col min="4" max="4" width="15.8515625" style="59" customWidth="1"/>
    <col min="5" max="5" width="15.8515625" style="8" customWidth="1"/>
    <col min="6" max="6" width="15.57421875" style="16" hidden="1" customWidth="1"/>
    <col min="7" max="7" width="14.421875" style="16" customWidth="1"/>
    <col min="8" max="8" width="9.421875" style="14" hidden="1" customWidth="1"/>
    <col min="9" max="10" width="14.57421875" style="14" hidden="1" customWidth="1"/>
    <col min="11" max="11" width="14.57421875" style="14" customWidth="1"/>
    <col min="12" max="14" width="16.28125" style="16" customWidth="1"/>
    <col min="15" max="17" width="16.28125" style="14" hidden="1" customWidth="1"/>
    <col min="18" max="16384" width="9.140625" style="6" customWidth="1"/>
  </cols>
  <sheetData>
    <row r="1" spans="1:17" ht="27" customHeight="1">
      <c r="A1" s="55" t="s">
        <v>530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74"/>
      <c r="M1" s="74"/>
      <c r="N1" s="74"/>
      <c r="O1" s="55"/>
      <c r="P1" s="55"/>
      <c r="Q1" s="55"/>
    </row>
    <row r="2" spans="1:17" ht="12.75" customHeight="1">
      <c r="A2" s="81" t="s">
        <v>540</v>
      </c>
      <c r="B2" s="81"/>
      <c r="C2" s="81"/>
      <c r="D2" s="96"/>
      <c r="E2" s="97"/>
      <c r="F2" s="97"/>
      <c r="G2" s="97"/>
      <c r="H2" s="97"/>
      <c r="I2" s="97"/>
      <c r="J2" s="97"/>
      <c r="K2" s="97"/>
      <c r="L2" s="98"/>
      <c r="M2" s="99"/>
      <c r="N2" s="99"/>
      <c r="O2" s="97"/>
      <c r="P2" s="97"/>
      <c r="Q2" s="97"/>
    </row>
    <row r="3" spans="1:17" s="5" customFormat="1" ht="12.75" customHeight="1">
      <c r="A3" s="3"/>
      <c r="B3" s="3"/>
      <c r="C3" s="3"/>
      <c r="D3" s="100"/>
      <c r="E3" s="101"/>
      <c r="F3" s="101"/>
      <c r="G3" s="101"/>
      <c r="H3" s="101"/>
      <c r="I3" s="101"/>
      <c r="J3" s="101"/>
      <c r="K3" s="101"/>
      <c r="L3" s="102"/>
      <c r="M3" s="101"/>
      <c r="N3" s="101"/>
      <c r="O3" s="101"/>
      <c r="P3" s="101"/>
      <c r="Q3" s="101"/>
    </row>
    <row r="4" spans="1:17" s="4" customFormat="1" ht="12.75" customHeight="1">
      <c r="A4" s="2"/>
      <c r="B4" s="2"/>
      <c r="C4" s="2"/>
      <c r="D4" s="60"/>
      <c r="E4" s="49"/>
      <c r="F4" s="24"/>
      <c r="G4" s="24"/>
      <c r="H4" s="75"/>
      <c r="I4" s="77"/>
      <c r="J4" s="77"/>
      <c r="K4" s="77"/>
      <c r="L4" s="76"/>
      <c r="M4" s="77"/>
      <c r="N4" s="77"/>
      <c r="O4" s="75"/>
      <c r="P4" s="75"/>
      <c r="Q4" s="75"/>
    </row>
    <row r="5" spans="4:17" s="4" customFormat="1" ht="13.5" thickBot="1">
      <c r="D5" s="61"/>
      <c r="F5" s="1"/>
      <c r="G5" s="1"/>
      <c r="H5" s="73"/>
      <c r="I5" s="78"/>
      <c r="J5" s="78"/>
      <c r="K5" s="78"/>
      <c r="L5" s="120"/>
      <c r="M5" s="120"/>
      <c r="N5" s="120"/>
      <c r="O5" s="73"/>
      <c r="P5" s="73"/>
      <c r="Q5" s="73"/>
    </row>
    <row r="6" spans="1:17" s="72" customFormat="1" ht="51.75" thickBot="1">
      <c r="A6" s="67" t="s">
        <v>480</v>
      </c>
      <c r="B6" s="67" t="s">
        <v>464</v>
      </c>
      <c r="C6" s="67" t="s">
        <v>535</v>
      </c>
      <c r="D6" s="68" t="s">
        <v>537</v>
      </c>
      <c r="E6" s="69" t="s">
        <v>536</v>
      </c>
      <c r="F6" s="70" t="s">
        <v>466</v>
      </c>
      <c r="G6" s="70" t="s">
        <v>467</v>
      </c>
      <c r="H6" s="71" t="s">
        <v>469</v>
      </c>
      <c r="I6" s="80" t="s">
        <v>519</v>
      </c>
      <c r="J6" s="80" t="s">
        <v>465</v>
      </c>
      <c r="K6" s="71" t="s">
        <v>470</v>
      </c>
      <c r="L6" s="114" t="s">
        <v>531</v>
      </c>
      <c r="M6" s="115" t="s">
        <v>532</v>
      </c>
      <c r="N6" s="116" t="s">
        <v>533</v>
      </c>
      <c r="O6" s="79" t="s">
        <v>519</v>
      </c>
      <c r="P6" s="79" t="s">
        <v>465</v>
      </c>
      <c r="Q6" s="86" t="s">
        <v>470</v>
      </c>
    </row>
    <row r="7" spans="1:17" s="32" customFormat="1" ht="12.75">
      <c r="A7" s="25" t="s">
        <v>491</v>
      </c>
      <c r="B7" s="26" t="s">
        <v>310</v>
      </c>
      <c r="C7" s="58">
        <v>708</v>
      </c>
      <c r="D7" s="119">
        <v>969054.58</v>
      </c>
      <c r="E7" s="27">
        <v>71650</v>
      </c>
      <c r="F7" s="28">
        <f>(C7*D7)/E7</f>
        <v>9575.584684438241</v>
      </c>
      <c r="G7" s="29">
        <f aca="true" t="shared" si="0" ref="G7:G38">F7/$F$499</f>
        <v>0.00044783318235370507</v>
      </c>
      <c r="H7" s="7">
        <f>D7/E7</f>
        <v>13.52483712491277</v>
      </c>
      <c r="I7" s="7">
        <f>(H7-10)*C7</f>
        <v>2495.584684438241</v>
      </c>
      <c r="J7" s="7">
        <f>IF(I7&gt;0,I7,0)</f>
        <v>2495.584684438241</v>
      </c>
      <c r="K7" s="7">
        <f aca="true" t="shared" si="1" ref="K7:K38">J7/$J$499</f>
        <v>0.0003019843865254602</v>
      </c>
      <c r="L7" s="83">
        <f aca="true" t="shared" si="2" ref="L7:L38">$B$508*G7</f>
        <v>21664.312251805015</v>
      </c>
      <c r="M7" s="84">
        <f aca="true" t="shared" si="3" ref="M7:M38">$G$508*K7</f>
        <v>4860.125627874084</v>
      </c>
      <c r="N7" s="85">
        <f aca="true" t="shared" si="4" ref="N7:N69">L7+M7</f>
        <v>26524.4378796791</v>
      </c>
      <c r="O7" s="7">
        <f aca="true" t="shared" si="5" ref="O7:O69">(H7-10)*C7</f>
        <v>2495.584684438241</v>
      </c>
      <c r="P7" s="7">
        <f aca="true" t="shared" si="6" ref="P7:P69">IF(O7&gt;0,O7,0)</f>
        <v>2495.584684438241</v>
      </c>
      <c r="Q7" s="7">
        <f aca="true" t="shared" si="7" ref="Q7:Q38">P7/$P$499</f>
        <v>0.0003019843865254602</v>
      </c>
    </row>
    <row r="8" spans="1:17" s="4" customFormat="1" ht="12.75">
      <c r="A8" s="25" t="s">
        <v>496</v>
      </c>
      <c r="B8" s="26" t="s">
        <v>436</v>
      </c>
      <c r="C8" s="58">
        <v>2500</v>
      </c>
      <c r="D8" s="119">
        <v>6241038</v>
      </c>
      <c r="E8" s="27">
        <v>536100</v>
      </c>
      <c r="F8" s="28">
        <f aca="true" t="shared" si="8" ref="F8:F69">(C8*D8)/E8</f>
        <v>29103.88919977616</v>
      </c>
      <c r="G8" s="29">
        <f t="shared" si="0"/>
        <v>0.0013611374917280067</v>
      </c>
      <c r="H8" s="7">
        <f aca="true" t="shared" si="9" ref="H8:H69">D8/E8</f>
        <v>11.641555679910464</v>
      </c>
      <c r="I8" s="7">
        <f aca="true" t="shared" si="10" ref="I8:I70">(H8-10)*C8</f>
        <v>4103.88919977616</v>
      </c>
      <c r="J8" s="7">
        <f aca="true" t="shared" si="11" ref="J8:J70">IF(I8&gt;0,I8,0)</f>
        <v>4103.88919977616</v>
      </c>
      <c r="K8" s="7">
        <f t="shared" si="1"/>
        <v>0.000496601245427917</v>
      </c>
      <c r="L8" s="30">
        <f t="shared" si="2"/>
        <v>65846.18737595927</v>
      </c>
      <c r="M8" s="10">
        <f t="shared" si="3"/>
        <v>7992.282208719164</v>
      </c>
      <c r="N8" s="31">
        <f t="shared" si="4"/>
        <v>73838.46958467843</v>
      </c>
      <c r="O8" s="7">
        <f t="shared" si="5"/>
        <v>4103.88919977616</v>
      </c>
      <c r="P8" s="7">
        <f t="shared" si="6"/>
        <v>4103.88919977616</v>
      </c>
      <c r="Q8" s="7">
        <f t="shared" si="7"/>
        <v>0.000496601245427917</v>
      </c>
    </row>
    <row r="9" spans="1:17" s="4" customFormat="1" ht="12.75">
      <c r="A9" s="25" t="s">
        <v>495</v>
      </c>
      <c r="B9" s="26" t="s">
        <v>396</v>
      </c>
      <c r="C9" s="58">
        <v>1242</v>
      </c>
      <c r="D9" s="119">
        <v>1793594</v>
      </c>
      <c r="E9" s="27">
        <v>140500</v>
      </c>
      <c r="F9" s="28">
        <f t="shared" si="8"/>
        <v>15855.115644128115</v>
      </c>
      <c r="G9" s="29">
        <f t="shared" si="0"/>
        <v>0.0007415157538145109</v>
      </c>
      <c r="H9" s="7">
        <f t="shared" si="9"/>
        <v>12.76579359430605</v>
      </c>
      <c r="I9" s="7">
        <f t="shared" si="10"/>
        <v>3435.115644128114</v>
      </c>
      <c r="J9" s="7">
        <f t="shared" si="11"/>
        <v>3435.115644128114</v>
      </c>
      <c r="K9" s="7">
        <f t="shared" si="1"/>
        <v>0.00041567465007485765</v>
      </c>
      <c r="L9" s="30">
        <f t="shared" si="2"/>
        <v>35871.457192696864</v>
      </c>
      <c r="M9" s="10">
        <f t="shared" si="3"/>
        <v>6689.8525547316085</v>
      </c>
      <c r="N9" s="31">
        <f t="shared" si="4"/>
        <v>42561.30974742847</v>
      </c>
      <c r="O9" s="7">
        <f t="shared" si="5"/>
        <v>3435.115644128114</v>
      </c>
      <c r="P9" s="7">
        <f t="shared" si="6"/>
        <v>3435.115644128114</v>
      </c>
      <c r="Q9" s="7">
        <f t="shared" si="7"/>
        <v>0.00041567465007485765</v>
      </c>
    </row>
    <row r="10" spans="1:17" s="4" customFormat="1" ht="12.75">
      <c r="A10" s="25" t="s">
        <v>486</v>
      </c>
      <c r="B10" s="26" t="s">
        <v>155</v>
      </c>
      <c r="C10" s="58">
        <v>2039</v>
      </c>
      <c r="D10" s="119">
        <v>1741725.6</v>
      </c>
      <c r="E10" s="27">
        <v>128000</v>
      </c>
      <c r="F10" s="28">
        <f t="shared" si="8"/>
        <v>27745.14451875</v>
      </c>
      <c r="G10" s="29">
        <f t="shared" si="0"/>
        <v>0.0012975914029446237</v>
      </c>
      <c r="H10" s="7">
        <f t="shared" si="9"/>
        <v>13.60723125</v>
      </c>
      <c r="I10" s="7">
        <f t="shared" si="10"/>
        <v>7355.144518749999</v>
      </c>
      <c r="J10" s="7">
        <f t="shared" si="11"/>
        <v>7355.144518749999</v>
      </c>
      <c r="K10" s="7">
        <f t="shared" si="1"/>
        <v>0.0008900274228926041</v>
      </c>
      <c r="L10" s="30">
        <f t="shared" si="2"/>
        <v>62772.09111862386</v>
      </c>
      <c r="M10" s="10">
        <f t="shared" si="3"/>
        <v>14324.068662226604</v>
      </c>
      <c r="N10" s="31">
        <f t="shared" si="4"/>
        <v>77096.15978085046</v>
      </c>
      <c r="O10" s="7">
        <f t="shared" si="5"/>
        <v>7355.144518749999</v>
      </c>
      <c r="P10" s="7">
        <f t="shared" si="6"/>
        <v>7355.144518749999</v>
      </c>
      <c r="Q10" s="7">
        <f t="shared" si="7"/>
        <v>0.0008900274228926041</v>
      </c>
    </row>
    <row r="11" spans="1:17" s="4" customFormat="1" ht="12.75">
      <c r="A11" s="25" t="s">
        <v>495</v>
      </c>
      <c r="B11" s="26" t="s">
        <v>397</v>
      </c>
      <c r="C11" s="58">
        <v>486</v>
      </c>
      <c r="D11" s="119">
        <v>786659.05</v>
      </c>
      <c r="E11" s="27">
        <v>52400</v>
      </c>
      <c r="F11" s="28">
        <f t="shared" si="8"/>
        <v>7296.1125629770995</v>
      </c>
      <c r="G11" s="29">
        <f t="shared" si="0"/>
        <v>0.00034122629746034865</v>
      </c>
      <c r="H11" s="7">
        <f t="shared" si="9"/>
        <v>15.012577290076337</v>
      </c>
      <c r="I11" s="7">
        <f t="shared" si="10"/>
        <v>2436.1125629770995</v>
      </c>
      <c r="J11" s="7">
        <f t="shared" si="11"/>
        <v>2436.1125629770995</v>
      </c>
      <c r="K11" s="7">
        <f t="shared" si="1"/>
        <v>0.00029478781562694426</v>
      </c>
      <c r="L11" s="30">
        <f t="shared" si="2"/>
        <v>16507.113246623256</v>
      </c>
      <c r="M11" s="10">
        <f t="shared" si="3"/>
        <v>4744.304280091452</v>
      </c>
      <c r="N11" s="31">
        <f t="shared" si="4"/>
        <v>21251.417526714707</v>
      </c>
      <c r="O11" s="7">
        <f t="shared" si="5"/>
        <v>2436.1125629770995</v>
      </c>
      <c r="P11" s="7">
        <f t="shared" si="6"/>
        <v>2436.1125629770995</v>
      </c>
      <c r="Q11" s="7">
        <f t="shared" si="7"/>
        <v>0.00029478781562694426</v>
      </c>
    </row>
    <row r="12" spans="1:17" s="4" customFormat="1" ht="12.75">
      <c r="A12" s="25" t="s">
        <v>496</v>
      </c>
      <c r="B12" s="26" t="s">
        <v>437</v>
      </c>
      <c r="C12" s="58">
        <v>3049</v>
      </c>
      <c r="D12" s="119">
        <v>3715041</v>
      </c>
      <c r="E12" s="27">
        <v>262800</v>
      </c>
      <c r="F12" s="28">
        <f t="shared" si="8"/>
        <v>43101.82651826484</v>
      </c>
      <c r="G12" s="29">
        <f t="shared" si="0"/>
        <v>0.002015796295582994</v>
      </c>
      <c r="H12" s="7">
        <f t="shared" si="9"/>
        <v>14.136381278538813</v>
      </c>
      <c r="I12" s="7">
        <f t="shared" si="10"/>
        <v>12611.826518264843</v>
      </c>
      <c r="J12" s="7">
        <f t="shared" si="11"/>
        <v>12611.826518264843</v>
      </c>
      <c r="K12" s="7">
        <f t="shared" si="1"/>
        <v>0.001526125207384439</v>
      </c>
      <c r="L12" s="30">
        <f t="shared" si="2"/>
        <v>97515.86551496304</v>
      </c>
      <c r="M12" s="10">
        <f t="shared" si="3"/>
        <v>24561.40304832755</v>
      </c>
      <c r="N12" s="31">
        <f t="shared" si="4"/>
        <v>122077.26856329059</v>
      </c>
      <c r="O12" s="7">
        <f t="shared" si="5"/>
        <v>12611.826518264843</v>
      </c>
      <c r="P12" s="7">
        <f t="shared" si="6"/>
        <v>12611.826518264843</v>
      </c>
      <c r="Q12" s="7">
        <f t="shared" si="7"/>
        <v>0.001526125207384439</v>
      </c>
    </row>
    <row r="13" spans="1:17" s="4" customFormat="1" ht="12.75" customHeight="1">
      <c r="A13" s="9" t="s">
        <v>482</v>
      </c>
      <c r="B13" s="26" t="s">
        <v>14</v>
      </c>
      <c r="C13" s="58">
        <v>234</v>
      </c>
      <c r="D13" s="119">
        <v>326767</v>
      </c>
      <c r="E13" s="27">
        <v>28800</v>
      </c>
      <c r="F13" s="28">
        <f t="shared" si="8"/>
        <v>2654.981875</v>
      </c>
      <c r="G13" s="29">
        <f t="shared" si="0"/>
        <v>0.0001241688128041875</v>
      </c>
      <c r="H13" s="7">
        <f t="shared" si="9"/>
        <v>11.34607638888889</v>
      </c>
      <c r="I13" s="7">
        <f t="shared" si="10"/>
        <v>314.98187500000006</v>
      </c>
      <c r="J13" s="7">
        <f t="shared" si="11"/>
        <v>314.98187500000006</v>
      </c>
      <c r="K13" s="7">
        <f t="shared" si="1"/>
        <v>3.811515949815414E-05</v>
      </c>
      <c r="L13" s="30">
        <f t="shared" si="2"/>
        <v>6006.7722503001505</v>
      </c>
      <c r="M13" s="10">
        <f t="shared" si="3"/>
        <v>613.423977374636</v>
      </c>
      <c r="N13" s="31">
        <f t="shared" si="4"/>
        <v>6620.196227674786</v>
      </c>
      <c r="O13" s="7">
        <f t="shared" si="5"/>
        <v>314.98187500000006</v>
      </c>
      <c r="P13" s="7">
        <f t="shared" si="6"/>
        <v>314.98187500000006</v>
      </c>
      <c r="Q13" s="7">
        <f t="shared" si="7"/>
        <v>3.811515949815414E-05</v>
      </c>
    </row>
    <row r="14" spans="1:17" s="4" customFormat="1" ht="12.75" customHeight="1">
      <c r="A14" s="25" t="s">
        <v>488</v>
      </c>
      <c r="B14" s="26" t="s">
        <v>200</v>
      </c>
      <c r="C14" s="58">
        <v>708</v>
      </c>
      <c r="D14" s="119">
        <v>1457042.65</v>
      </c>
      <c r="E14" s="27">
        <v>76850</v>
      </c>
      <c r="F14" s="28">
        <f t="shared" si="8"/>
        <v>13423.37275471698</v>
      </c>
      <c r="G14" s="29">
        <f t="shared" si="0"/>
        <v>0.0006277874340597084</v>
      </c>
      <c r="H14" s="7">
        <f t="shared" si="9"/>
        <v>18.959566037735847</v>
      </c>
      <c r="I14" s="7">
        <f t="shared" si="10"/>
        <v>6343.37275471698</v>
      </c>
      <c r="J14" s="7">
        <f t="shared" si="11"/>
        <v>6343.37275471698</v>
      </c>
      <c r="K14" s="7">
        <f t="shared" si="1"/>
        <v>0.0007675954824457219</v>
      </c>
      <c r="L14" s="30">
        <f t="shared" si="2"/>
        <v>30369.752700654142</v>
      </c>
      <c r="M14" s="10">
        <f t="shared" si="3"/>
        <v>12353.653508375333</v>
      </c>
      <c r="N14" s="31">
        <f t="shared" si="4"/>
        <v>42723.406209029476</v>
      </c>
      <c r="O14" s="7">
        <f t="shared" si="5"/>
        <v>6343.37275471698</v>
      </c>
      <c r="P14" s="7">
        <f t="shared" si="6"/>
        <v>6343.37275471698</v>
      </c>
      <c r="Q14" s="7">
        <f t="shared" si="7"/>
        <v>0.0007675954824457219</v>
      </c>
    </row>
    <row r="15" spans="1:17" s="4" customFormat="1" ht="12.75">
      <c r="A15" s="25" t="s">
        <v>490</v>
      </c>
      <c r="B15" s="26" t="s">
        <v>253</v>
      </c>
      <c r="C15" s="58">
        <v>908</v>
      </c>
      <c r="D15" s="119">
        <v>433402.22</v>
      </c>
      <c r="E15" s="27">
        <v>40850</v>
      </c>
      <c r="F15" s="28">
        <f t="shared" si="8"/>
        <v>9633.51813365973</v>
      </c>
      <c r="G15" s="29">
        <f t="shared" si="0"/>
        <v>0.0004505426274460502</v>
      </c>
      <c r="H15" s="7">
        <f t="shared" si="9"/>
        <v>10.609601468788249</v>
      </c>
      <c r="I15" s="7">
        <f t="shared" si="10"/>
        <v>553.5181336597299</v>
      </c>
      <c r="J15" s="7">
        <f t="shared" si="11"/>
        <v>553.5181336597299</v>
      </c>
      <c r="K15" s="7">
        <f t="shared" si="1"/>
        <v>6.69798284411165E-05</v>
      </c>
      <c r="L15" s="30">
        <f t="shared" si="2"/>
        <v>21795.38396962901</v>
      </c>
      <c r="M15" s="10">
        <f t="shared" si="3"/>
        <v>1077.9708994320285</v>
      </c>
      <c r="N15" s="31">
        <f t="shared" si="4"/>
        <v>22873.354869061037</v>
      </c>
      <c r="O15" s="7">
        <f t="shared" si="5"/>
        <v>553.5181336597299</v>
      </c>
      <c r="P15" s="7">
        <f t="shared" si="6"/>
        <v>553.5181336597299</v>
      </c>
      <c r="Q15" s="7">
        <f t="shared" si="7"/>
        <v>6.69798284411165E-05</v>
      </c>
    </row>
    <row r="16" spans="1:17" s="4" customFormat="1" ht="12.75">
      <c r="A16" s="25" t="s">
        <v>485</v>
      </c>
      <c r="B16" s="26" t="s">
        <v>118</v>
      </c>
      <c r="C16" s="58">
        <v>279</v>
      </c>
      <c r="D16" s="119">
        <v>281055</v>
      </c>
      <c r="E16" s="27">
        <v>22950</v>
      </c>
      <c r="F16" s="28">
        <f t="shared" si="8"/>
        <v>3416.747058823529</v>
      </c>
      <c r="G16" s="29">
        <f t="shared" si="0"/>
        <v>0.00015979522494718237</v>
      </c>
      <c r="H16" s="7">
        <f t="shared" si="9"/>
        <v>12.246405228758169</v>
      </c>
      <c r="I16" s="7">
        <f t="shared" si="10"/>
        <v>626.7470588235292</v>
      </c>
      <c r="J16" s="7">
        <f t="shared" si="11"/>
        <v>626.7470588235292</v>
      </c>
      <c r="K16" s="7">
        <f t="shared" si="1"/>
        <v>7.584107533824861E-05</v>
      </c>
      <c r="L16" s="30">
        <f t="shared" si="2"/>
        <v>7730.230331322255</v>
      </c>
      <c r="M16" s="10">
        <f t="shared" si="3"/>
        <v>1220.5834816094869</v>
      </c>
      <c r="N16" s="31">
        <f t="shared" si="4"/>
        <v>8950.813812931741</v>
      </c>
      <c r="O16" s="7">
        <f t="shared" si="5"/>
        <v>626.7470588235292</v>
      </c>
      <c r="P16" s="7">
        <f t="shared" si="6"/>
        <v>626.7470588235292</v>
      </c>
      <c r="Q16" s="7">
        <f t="shared" si="7"/>
        <v>7.584107533824861E-05</v>
      </c>
    </row>
    <row r="17" spans="1:17" s="4" customFormat="1" ht="12.75">
      <c r="A17" s="9" t="s">
        <v>482</v>
      </c>
      <c r="B17" s="26" t="s">
        <v>15</v>
      </c>
      <c r="C17" s="58">
        <v>226</v>
      </c>
      <c r="D17" s="119">
        <v>227593</v>
      </c>
      <c r="E17" s="27">
        <v>14950</v>
      </c>
      <c r="F17" s="28">
        <f t="shared" si="8"/>
        <v>3440.536321070234</v>
      </c>
      <c r="G17" s="29">
        <f t="shared" si="0"/>
        <v>0.00016090780672353095</v>
      </c>
      <c r="H17" s="7">
        <f t="shared" si="9"/>
        <v>15.22361204013378</v>
      </c>
      <c r="I17" s="7">
        <f t="shared" si="10"/>
        <v>1180.5363210702342</v>
      </c>
      <c r="J17" s="7">
        <f t="shared" si="11"/>
        <v>1180.5363210702342</v>
      </c>
      <c r="K17" s="7">
        <f t="shared" si="1"/>
        <v>0.00014285371236346877</v>
      </c>
      <c r="L17" s="30">
        <f t="shared" si="2"/>
        <v>7784.052423918883</v>
      </c>
      <c r="M17" s="10">
        <f t="shared" si="3"/>
        <v>2299.0824011893487</v>
      </c>
      <c r="N17" s="31">
        <f t="shared" si="4"/>
        <v>10083.13482510823</v>
      </c>
      <c r="O17" s="7">
        <f t="shared" si="5"/>
        <v>1180.5363210702342</v>
      </c>
      <c r="P17" s="7">
        <f t="shared" si="6"/>
        <v>1180.5363210702342</v>
      </c>
      <c r="Q17" s="7">
        <f t="shared" si="7"/>
        <v>0.00014285371236346877</v>
      </c>
    </row>
    <row r="18" spans="1:17" s="4" customFormat="1" ht="12.75">
      <c r="A18" s="25" t="s">
        <v>489</v>
      </c>
      <c r="B18" s="26" t="s">
        <v>217</v>
      </c>
      <c r="C18" s="58">
        <v>810</v>
      </c>
      <c r="D18" s="119">
        <v>1046631.44</v>
      </c>
      <c r="E18" s="27">
        <v>81850</v>
      </c>
      <c r="F18" s="28">
        <f t="shared" si="8"/>
        <v>10357.623291386682</v>
      </c>
      <c r="G18" s="29">
        <f t="shared" si="0"/>
        <v>0.0004844077466873424</v>
      </c>
      <c r="H18" s="7">
        <f t="shared" si="9"/>
        <v>12.787189248625534</v>
      </c>
      <c r="I18" s="7">
        <f t="shared" si="10"/>
        <v>2257.6232913866825</v>
      </c>
      <c r="J18" s="7">
        <f t="shared" si="11"/>
        <v>2257.6232913866825</v>
      </c>
      <c r="K18" s="7">
        <f t="shared" si="1"/>
        <v>0.0002731892806148008</v>
      </c>
      <c r="L18" s="30">
        <f t="shared" si="2"/>
        <v>23433.638003937045</v>
      </c>
      <c r="M18" s="10">
        <f t="shared" si="3"/>
        <v>4396.69825070422</v>
      </c>
      <c r="N18" s="31">
        <f t="shared" si="4"/>
        <v>27830.336254641265</v>
      </c>
      <c r="O18" s="7">
        <f t="shared" si="5"/>
        <v>2257.6232913866825</v>
      </c>
      <c r="P18" s="7">
        <f t="shared" si="6"/>
        <v>2257.6232913866825</v>
      </c>
      <c r="Q18" s="7">
        <f t="shared" si="7"/>
        <v>0.0002731892806148008</v>
      </c>
    </row>
    <row r="19" spans="1:17" s="4" customFormat="1" ht="12.75">
      <c r="A19" s="25" t="s">
        <v>493</v>
      </c>
      <c r="B19" s="26" t="s">
        <v>339</v>
      </c>
      <c r="C19" s="58">
        <v>2489</v>
      </c>
      <c r="D19" s="119">
        <v>2523359.4</v>
      </c>
      <c r="E19" s="27">
        <v>126650</v>
      </c>
      <c r="F19" s="28">
        <f t="shared" si="8"/>
        <v>49590.53728069482</v>
      </c>
      <c r="G19" s="29">
        <f t="shared" si="0"/>
        <v>0.002319261836944057</v>
      </c>
      <c r="H19" s="7">
        <f t="shared" si="9"/>
        <v>19.923879984208448</v>
      </c>
      <c r="I19" s="7">
        <f t="shared" si="10"/>
        <v>24700.537280694825</v>
      </c>
      <c r="J19" s="7">
        <f t="shared" si="11"/>
        <v>24700.537280694825</v>
      </c>
      <c r="K19" s="7">
        <f t="shared" si="1"/>
        <v>0.0029889495011222018</v>
      </c>
      <c r="L19" s="30">
        <f t="shared" si="2"/>
        <v>112196.2699708271</v>
      </c>
      <c r="M19" s="10">
        <f t="shared" si="3"/>
        <v>48104.04351683504</v>
      </c>
      <c r="N19" s="31">
        <f t="shared" si="4"/>
        <v>160300.31348766212</v>
      </c>
      <c r="O19" s="7">
        <f t="shared" si="5"/>
        <v>24700.537280694825</v>
      </c>
      <c r="P19" s="7">
        <f t="shared" si="6"/>
        <v>24700.537280694825</v>
      </c>
      <c r="Q19" s="7">
        <f t="shared" si="7"/>
        <v>0.0029889495011222018</v>
      </c>
    </row>
    <row r="20" spans="1:17" s="4" customFormat="1" ht="12.75">
      <c r="A20" s="25" t="s">
        <v>487</v>
      </c>
      <c r="B20" s="26" t="s">
        <v>184</v>
      </c>
      <c r="C20" s="58">
        <v>1340</v>
      </c>
      <c r="D20" s="119">
        <v>2066475</v>
      </c>
      <c r="E20" s="27">
        <v>126250</v>
      </c>
      <c r="F20" s="28">
        <f t="shared" si="8"/>
        <v>21933.279207920794</v>
      </c>
      <c r="G20" s="29">
        <f t="shared" si="0"/>
        <v>0.001025780727844063</v>
      </c>
      <c r="H20" s="7">
        <f t="shared" si="9"/>
        <v>16.36811881188119</v>
      </c>
      <c r="I20" s="7">
        <f t="shared" si="10"/>
        <v>8533.279207920794</v>
      </c>
      <c r="J20" s="7">
        <f t="shared" si="11"/>
        <v>8533.279207920794</v>
      </c>
      <c r="K20" s="7">
        <f t="shared" si="1"/>
        <v>0.0010325905198582726</v>
      </c>
      <c r="L20" s="30">
        <f t="shared" si="2"/>
        <v>49623.017823511094</v>
      </c>
      <c r="M20" s="10">
        <f t="shared" si="3"/>
        <v>16618.473909875152</v>
      </c>
      <c r="N20" s="31">
        <f t="shared" si="4"/>
        <v>66241.49173338624</v>
      </c>
      <c r="O20" s="7">
        <f t="shared" si="5"/>
        <v>8533.279207920794</v>
      </c>
      <c r="P20" s="7">
        <f t="shared" si="6"/>
        <v>8533.279207920794</v>
      </c>
      <c r="Q20" s="7">
        <f t="shared" si="7"/>
        <v>0.0010325905198582726</v>
      </c>
    </row>
    <row r="21" spans="1:17" s="4" customFormat="1" ht="12.75">
      <c r="A21" s="25" t="s">
        <v>492</v>
      </c>
      <c r="B21" s="26" t="s">
        <v>329</v>
      </c>
      <c r="C21" s="58">
        <v>428</v>
      </c>
      <c r="D21" s="119">
        <v>844294</v>
      </c>
      <c r="E21" s="27">
        <v>89650</v>
      </c>
      <c r="F21" s="28">
        <f t="shared" si="8"/>
        <v>4030.762208588957</v>
      </c>
      <c r="G21" s="29">
        <f t="shared" si="0"/>
        <v>0.00018851162896789102</v>
      </c>
      <c r="H21" s="7">
        <f t="shared" si="9"/>
        <v>9.417668711656441</v>
      </c>
      <c r="I21" s="7">
        <f t="shared" si="10"/>
        <v>-249.23779141104313</v>
      </c>
      <c r="J21" s="7">
        <f t="shared" si="11"/>
        <v>0</v>
      </c>
      <c r="K21" s="7">
        <f t="shared" si="1"/>
        <v>0</v>
      </c>
      <c r="L21" s="30">
        <f t="shared" si="2"/>
        <v>9119.410874362635</v>
      </c>
      <c r="M21" s="10">
        <f t="shared" si="3"/>
        <v>0</v>
      </c>
      <c r="N21" s="31">
        <f t="shared" si="4"/>
        <v>9119.410874362635</v>
      </c>
      <c r="O21" s="7">
        <f t="shared" si="5"/>
        <v>-249.23779141104313</v>
      </c>
      <c r="P21" s="7">
        <f t="shared" si="6"/>
        <v>0</v>
      </c>
      <c r="Q21" s="7">
        <f t="shared" si="7"/>
        <v>0</v>
      </c>
    </row>
    <row r="22" spans="1:17" s="4" customFormat="1" ht="12.75">
      <c r="A22" s="25" t="s">
        <v>496</v>
      </c>
      <c r="B22" s="26" t="s">
        <v>438</v>
      </c>
      <c r="C22" s="58">
        <v>4048</v>
      </c>
      <c r="D22" s="119">
        <v>5736294</v>
      </c>
      <c r="E22" s="27">
        <v>438000</v>
      </c>
      <c r="F22" s="28">
        <f t="shared" si="8"/>
        <v>53014.881534246575</v>
      </c>
      <c r="G22" s="29">
        <f t="shared" si="0"/>
        <v>0.0024794123692697674</v>
      </c>
      <c r="H22" s="7">
        <f t="shared" si="9"/>
        <v>13.096561643835617</v>
      </c>
      <c r="I22" s="7">
        <f t="shared" si="10"/>
        <v>12534.881534246579</v>
      </c>
      <c r="J22" s="7">
        <f t="shared" si="11"/>
        <v>12534.881534246579</v>
      </c>
      <c r="K22" s="7">
        <f t="shared" si="1"/>
        <v>0.0015168142896103954</v>
      </c>
      <c r="L22" s="30">
        <f t="shared" si="2"/>
        <v>119943.68859970548</v>
      </c>
      <c r="M22" s="10">
        <f t="shared" si="3"/>
        <v>24411.55347956899</v>
      </c>
      <c r="N22" s="31">
        <f t="shared" si="4"/>
        <v>144355.24207927447</v>
      </c>
      <c r="O22" s="7">
        <f t="shared" si="5"/>
        <v>12534.881534246579</v>
      </c>
      <c r="P22" s="7">
        <f t="shared" si="6"/>
        <v>12534.881534246579</v>
      </c>
      <c r="Q22" s="7">
        <f t="shared" si="7"/>
        <v>0.0015168142896103954</v>
      </c>
    </row>
    <row r="23" spans="1:17" s="4" customFormat="1" ht="12.75">
      <c r="A23" s="9" t="s">
        <v>482</v>
      </c>
      <c r="B23" s="26" t="s">
        <v>16</v>
      </c>
      <c r="C23" s="58">
        <v>1262</v>
      </c>
      <c r="D23" s="119">
        <v>1968925</v>
      </c>
      <c r="E23" s="27">
        <v>83900</v>
      </c>
      <c r="F23" s="28">
        <f t="shared" si="8"/>
        <v>29616.011323003575</v>
      </c>
      <c r="G23" s="29">
        <f t="shared" si="0"/>
        <v>0.0013850885388709965</v>
      </c>
      <c r="H23" s="7">
        <f t="shared" si="9"/>
        <v>23.46752085816448</v>
      </c>
      <c r="I23" s="7">
        <f t="shared" si="10"/>
        <v>16996.011323003575</v>
      </c>
      <c r="J23" s="7">
        <f t="shared" si="11"/>
        <v>16996.011323003575</v>
      </c>
      <c r="K23" s="7">
        <f t="shared" si="1"/>
        <v>0.002056644314561639</v>
      </c>
      <c r="L23" s="30">
        <f t="shared" si="2"/>
        <v>67004.83971461875</v>
      </c>
      <c r="M23" s="10">
        <f t="shared" si="3"/>
        <v>33099.55807857579</v>
      </c>
      <c r="N23" s="31">
        <f t="shared" si="4"/>
        <v>100104.39779319454</v>
      </c>
      <c r="O23" s="7">
        <f t="shared" si="5"/>
        <v>16996.011323003575</v>
      </c>
      <c r="P23" s="7">
        <f t="shared" si="6"/>
        <v>16996.011323003575</v>
      </c>
      <c r="Q23" s="7">
        <f t="shared" si="7"/>
        <v>0.002056644314561639</v>
      </c>
    </row>
    <row r="24" spans="1:17" s="4" customFormat="1" ht="12.75">
      <c r="A24" s="25" t="s">
        <v>493</v>
      </c>
      <c r="B24" s="26" t="s">
        <v>340</v>
      </c>
      <c r="C24" s="58">
        <v>1014</v>
      </c>
      <c r="D24" s="119">
        <v>1074585.57</v>
      </c>
      <c r="E24" s="27">
        <v>67850</v>
      </c>
      <c r="F24" s="28">
        <f t="shared" si="8"/>
        <v>16059.392306263817</v>
      </c>
      <c r="G24" s="29">
        <f t="shared" si="0"/>
        <v>0.0007510694124891082</v>
      </c>
      <c r="H24" s="7">
        <f t="shared" si="9"/>
        <v>15.837664996315402</v>
      </c>
      <c r="I24" s="7">
        <f t="shared" si="10"/>
        <v>5919.392306263818</v>
      </c>
      <c r="J24" s="7">
        <f t="shared" si="11"/>
        <v>5919.392306263818</v>
      </c>
      <c r="K24" s="7">
        <f t="shared" si="1"/>
        <v>0.0007162906814412476</v>
      </c>
      <c r="L24" s="30">
        <f t="shared" si="2"/>
        <v>36333.6235814978</v>
      </c>
      <c r="M24" s="10">
        <f t="shared" si="3"/>
        <v>11527.955924921616</v>
      </c>
      <c r="N24" s="31">
        <f t="shared" si="4"/>
        <v>47861.57950641942</v>
      </c>
      <c r="O24" s="7">
        <f t="shared" si="5"/>
        <v>5919.392306263818</v>
      </c>
      <c r="P24" s="7">
        <f t="shared" si="6"/>
        <v>5919.392306263818</v>
      </c>
      <c r="Q24" s="7">
        <f t="shared" si="7"/>
        <v>0.0007162906814412476</v>
      </c>
    </row>
    <row r="25" spans="1:17" s="4" customFormat="1" ht="12.75">
      <c r="A25" s="25" t="s">
        <v>491</v>
      </c>
      <c r="B25" s="26" t="s">
        <v>311</v>
      </c>
      <c r="C25" s="58">
        <v>318</v>
      </c>
      <c r="D25" s="119">
        <v>346277.85</v>
      </c>
      <c r="E25" s="27">
        <v>20400</v>
      </c>
      <c r="F25" s="28">
        <f t="shared" si="8"/>
        <v>5397.860602941177</v>
      </c>
      <c r="G25" s="29">
        <f t="shared" si="0"/>
        <v>0.0002524484061683855</v>
      </c>
      <c r="H25" s="7">
        <f t="shared" si="9"/>
        <v>16.974404411764706</v>
      </c>
      <c r="I25" s="7">
        <f t="shared" si="10"/>
        <v>2217.8606029411762</v>
      </c>
      <c r="J25" s="7">
        <f t="shared" si="11"/>
        <v>2217.8606029411762</v>
      </c>
      <c r="K25" s="7">
        <f t="shared" si="1"/>
        <v>0.00026837769832240417</v>
      </c>
      <c r="L25" s="30">
        <f t="shared" si="2"/>
        <v>12212.40701717992</v>
      </c>
      <c r="M25" s="10">
        <f t="shared" si="3"/>
        <v>4319.26082197169</v>
      </c>
      <c r="N25" s="31">
        <f t="shared" si="4"/>
        <v>16531.66783915161</v>
      </c>
      <c r="O25" s="7">
        <f t="shared" si="5"/>
        <v>2217.8606029411762</v>
      </c>
      <c r="P25" s="7">
        <f t="shared" si="6"/>
        <v>2217.8606029411762</v>
      </c>
      <c r="Q25" s="7">
        <f t="shared" si="7"/>
        <v>0.00026837769832240417</v>
      </c>
    </row>
    <row r="26" spans="1:17" s="4" customFormat="1" ht="12.75">
      <c r="A26" s="9" t="s">
        <v>481</v>
      </c>
      <c r="B26" s="26" t="s">
        <v>0</v>
      </c>
      <c r="C26" s="58">
        <v>22851</v>
      </c>
      <c r="D26" s="119">
        <v>38984105</v>
      </c>
      <c r="E26" s="27">
        <v>1960100</v>
      </c>
      <c r="F26" s="28">
        <f t="shared" si="8"/>
        <v>454479.76294831897</v>
      </c>
      <c r="G26" s="29">
        <f t="shared" si="0"/>
        <v>0.021255215766330354</v>
      </c>
      <c r="H26" s="7">
        <f t="shared" si="9"/>
        <v>19.88883475332891</v>
      </c>
      <c r="I26" s="7">
        <f t="shared" si="10"/>
        <v>225969.76294831897</v>
      </c>
      <c r="J26" s="7">
        <f t="shared" si="11"/>
        <v>225969.76294831897</v>
      </c>
      <c r="K26" s="7">
        <f t="shared" si="1"/>
        <v>0.027344029101786436</v>
      </c>
      <c r="L26" s="30">
        <f t="shared" si="2"/>
        <v>1028239.1959459055</v>
      </c>
      <c r="M26" s="10">
        <f t="shared" si="3"/>
        <v>440073.8002914023</v>
      </c>
      <c r="N26" s="31">
        <f t="shared" si="4"/>
        <v>1468312.9962373078</v>
      </c>
      <c r="O26" s="7">
        <f t="shared" si="5"/>
        <v>225969.76294831897</v>
      </c>
      <c r="P26" s="7">
        <f t="shared" si="6"/>
        <v>225969.76294831897</v>
      </c>
      <c r="Q26" s="7">
        <f t="shared" si="7"/>
        <v>0.027344029101786436</v>
      </c>
    </row>
    <row r="27" spans="1:17" s="4" customFormat="1" ht="12.75">
      <c r="A27" s="25" t="s">
        <v>486</v>
      </c>
      <c r="B27" s="26" t="s">
        <v>156</v>
      </c>
      <c r="C27" s="58">
        <v>18711</v>
      </c>
      <c r="D27" s="119">
        <v>27920763</v>
      </c>
      <c r="E27" s="27">
        <v>1540250</v>
      </c>
      <c r="F27" s="28">
        <f t="shared" si="8"/>
        <v>339182.2084031813</v>
      </c>
      <c r="G27" s="29">
        <f t="shared" si="0"/>
        <v>0.015862952790111056</v>
      </c>
      <c r="H27" s="7">
        <f t="shared" si="9"/>
        <v>18.127422820970622</v>
      </c>
      <c r="I27" s="7">
        <f t="shared" si="10"/>
        <v>152072.2084031813</v>
      </c>
      <c r="J27" s="7">
        <f t="shared" si="11"/>
        <v>152072.2084031813</v>
      </c>
      <c r="K27" s="7">
        <f t="shared" si="1"/>
        <v>0.018401873055469593</v>
      </c>
      <c r="L27" s="30">
        <f t="shared" si="2"/>
        <v>767383.8742239067</v>
      </c>
      <c r="M27" s="10">
        <f t="shared" si="3"/>
        <v>296159.06923794904</v>
      </c>
      <c r="N27" s="31">
        <f t="shared" si="4"/>
        <v>1063542.9434618556</v>
      </c>
      <c r="O27" s="7">
        <f t="shared" si="5"/>
        <v>152072.2084031813</v>
      </c>
      <c r="P27" s="7">
        <f t="shared" si="6"/>
        <v>152072.2084031813</v>
      </c>
      <c r="Q27" s="7">
        <f t="shared" si="7"/>
        <v>0.018401873055469593</v>
      </c>
    </row>
    <row r="28" spans="1:17" s="4" customFormat="1" ht="12.75">
      <c r="A28" s="25" t="s">
        <v>485</v>
      </c>
      <c r="B28" s="26" t="s">
        <v>119</v>
      </c>
      <c r="C28" s="58">
        <v>116</v>
      </c>
      <c r="D28" s="119">
        <v>276735</v>
      </c>
      <c r="E28" s="27">
        <v>19200</v>
      </c>
      <c r="F28" s="28">
        <f t="shared" si="8"/>
        <v>1671.940625</v>
      </c>
      <c r="G28" s="29">
        <f t="shared" si="0"/>
        <v>7.819370988562446E-05</v>
      </c>
      <c r="H28" s="7">
        <f t="shared" si="9"/>
        <v>14.41328125</v>
      </c>
      <c r="I28" s="7">
        <f t="shared" si="10"/>
        <v>511.94062500000007</v>
      </c>
      <c r="J28" s="7">
        <f t="shared" si="11"/>
        <v>511.94062500000007</v>
      </c>
      <c r="K28" s="7">
        <f t="shared" si="1"/>
        <v>6.194863934777109E-05</v>
      </c>
      <c r="L28" s="30">
        <f t="shared" si="2"/>
        <v>3782.687424334861</v>
      </c>
      <c r="M28" s="10">
        <f t="shared" si="3"/>
        <v>996.9991269089912</v>
      </c>
      <c r="N28" s="31">
        <f t="shared" si="4"/>
        <v>4779.686551243853</v>
      </c>
      <c r="O28" s="7">
        <f t="shared" si="5"/>
        <v>511.94062500000007</v>
      </c>
      <c r="P28" s="7">
        <f t="shared" si="6"/>
        <v>511.94062500000007</v>
      </c>
      <c r="Q28" s="7">
        <f t="shared" si="7"/>
        <v>6.194863934777109E-05</v>
      </c>
    </row>
    <row r="29" spans="1:17" s="4" customFormat="1" ht="12.75">
      <c r="A29" s="25" t="s">
        <v>484</v>
      </c>
      <c r="B29" s="26" t="s">
        <v>99</v>
      </c>
      <c r="C29" s="58">
        <v>461</v>
      </c>
      <c r="D29" s="119">
        <v>599790.17</v>
      </c>
      <c r="E29" s="27">
        <v>38950</v>
      </c>
      <c r="F29" s="28">
        <f t="shared" si="8"/>
        <v>7098.928584595636</v>
      </c>
      <c r="G29" s="29">
        <f t="shared" si="0"/>
        <v>0.00033200435107714294</v>
      </c>
      <c r="H29" s="7">
        <f t="shared" si="9"/>
        <v>15.398977406931966</v>
      </c>
      <c r="I29" s="7">
        <f t="shared" si="10"/>
        <v>2488.928584595636</v>
      </c>
      <c r="J29" s="7">
        <f t="shared" si="11"/>
        <v>2488.928584595636</v>
      </c>
      <c r="K29" s="7">
        <f t="shared" si="1"/>
        <v>0.0003011789487295981</v>
      </c>
      <c r="L29" s="30">
        <f t="shared" si="2"/>
        <v>16060.993722908783</v>
      </c>
      <c r="M29" s="10">
        <f t="shared" si="3"/>
        <v>4847.162941563155</v>
      </c>
      <c r="N29" s="31">
        <f t="shared" si="4"/>
        <v>20908.15666447194</v>
      </c>
      <c r="O29" s="7">
        <f t="shared" si="5"/>
        <v>2488.928584595636</v>
      </c>
      <c r="P29" s="7">
        <f t="shared" si="6"/>
        <v>2488.928584595636</v>
      </c>
      <c r="Q29" s="7">
        <f t="shared" si="7"/>
        <v>0.0003011789487295981</v>
      </c>
    </row>
    <row r="30" spans="1:17" s="4" customFormat="1" ht="12.75">
      <c r="A30" s="25" t="s">
        <v>495</v>
      </c>
      <c r="B30" s="26" t="s">
        <v>398</v>
      </c>
      <c r="C30" s="58">
        <v>1473</v>
      </c>
      <c r="D30" s="119">
        <v>4108298.19</v>
      </c>
      <c r="E30" s="27">
        <v>210850</v>
      </c>
      <c r="F30" s="28">
        <f t="shared" si="8"/>
        <v>28700.608175812187</v>
      </c>
      <c r="G30" s="29">
        <f t="shared" si="0"/>
        <v>0.0013422767505517365</v>
      </c>
      <c r="H30" s="7">
        <f t="shared" si="9"/>
        <v>19.484459046715674</v>
      </c>
      <c r="I30" s="7">
        <f t="shared" si="10"/>
        <v>13970.608175812187</v>
      </c>
      <c r="J30" s="7">
        <f t="shared" si="11"/>
        <v>13970.608175812187</v>
      </c>
      <c r="K30" s="7">
        <f t="shared" si="1"/>
        <v>0.0016905479367893715</v>
      </c>
      <c r="L30" s="30">
        <f t="shared" si="2"/>
        <v>64933.78293108169</v>
      </c>
      <c r="M30" s="10">
        <f t="shared" si="3"/>
        <v>27207.61641776791</v>
      </c>
      <c r="N30" s="31">
        <f t="shared" si="4"/>
        <v>92141.3993488496</v>
      </c>
      <c r="O30" s="7">
        <f t="shared" si="5"/>
        <v>13970.608175812187</v>
      </c>
      <c r="P30" s="7">
        <f t="shared" si="6"/>
        <v>13970.608175812187</v>
      </c>
      <c r="Q30" s="7">
        <f t="shared" si="7"/>
        <v>0.0016905479367893715</v>
      </c>
    </row>
    <row r="31" spans="1:17" s="4" customFormat="1" ht="12.75">
      <c r="A31" s="25" t="s">
        <v>483</v>
      </c>
      <c r="B31" s="26" t="s">
        <v>74</v>
      </c>
      <c r="C31" s="58">
        <v>1543</v>
      </c>
      <c r="D31" s="119">
        <v>1826549</v>
      </c>
      <c r="E31" s="27">
        <v>147150</v>
      </c>
      <c r="F31" s="28">
        <f t="shared" si="8"/>
        <v>19153.00786272511</v>
      </c>
      <c r="G31" s="29">
        <f t="shared" si="0"/>
        <v>0.0008957523478173822</v>
      </c>
      <c r="H31" s="7">
        <f t="shared" si="9"/>
        <v>12.412837240910635</v>
      </c>
      <c r="I31" s="7">
        <f t="shared" si="10"/>
        <v>3723.00786272511</v>
      </c>
      <c r="J31" s="7">
        <f t="shared" si="11"/>
        <v>3723.00786272511</v>
      </c>
      <c r="K31" s="7">
        <f t="shared" si="1"/>
        <v>0.00045051175881358094</v>
      </c>
      <c r="L31" s="30">
        <f t="shared" si="2"/>
        <v>43332.784009908835</v>
      </c>
      <c r="M31" s="10">
        <f t="shared" si="3"/>
        <v>7250.519703553989</v>
      </c>
      <c r="N31" s="31">
        <f t="shared" si="4"/>
        <v>50583.303713462825</v>
      </c>
      <c r="O31" s="7">
        <f t="shared" si="5"/>
        <v>3723.00786272511</v>
      </c>
      <c r="P31" s="7">
        <f t="shared" si="6"/>
        <v>3723.00786272511</v>
      </c>
      <c r="Q31" s="7">
        <f t="shared" si="7"/>
        <v>0.00045051175881358094</v>
      </c>
    </row>
    <row r="32" spans="1:17" s="4" customFormat="1" ht="12.75">
      <c r="A32" s="25" t="s">
        <v>490</v>
      </c>
      <c r="B32" s="26" t="s">
        <v>254</v>
      </c>
      <c r="C32" s="58">
        <v>32426</v>
      </c>
      <c r="D32" s="119">
        <v>52786144.014</v>
      </c>
      <c r="E32" s="27">
        <v>2543700</v>
      </c>
      <c r="F32" s="28">
        <f t="shared" si="8"/>
        <v>672895.1943224295</v>
      </c>
      <c r="G32" s="29">
        <f t="shared" si="0"/>
        <v>0.031470119704926094</v>
      </c>
      <c r="H32" s="7">
        <f t="shared" si="9"/>
        <v>20.75171758226206</v>
      </c>
      <c r="I32" s="7">
        <f t="shared" si="10"/>
        <v>348635.19432242954</v>
      </c>
      <c r="J32" s="7">
        <f t="shared" si="11"/>
        <v>348635.19432242954</v>
      </c>
      <c r="K32" s="7">
        <f t="shared" si="1"/>
        <v>0.042187462495324096</v>
      </c>
      <c r="L32" s="30">
        <f t="shared" si="2"/>
        <v>1522393.8885143227</v>
      </c>
      <c r="M32" s="10">
        <f t="shared" si="3"/>
        <v>678963.4722761232</v>
      </c>
      <c r="N32" s="31">
        <f t="shared" si="4"/>
        <v>2201357.360790446</v>
      </c>
      <c r="O32" s="7">
        <f t="shared" si="5"/>
        <v>348635.19432242954</v>
      </c>
      <c r="P32" s="7">
        <f t="shared" si="6"/>
        <v>348635.19432242954</v>
      </c>
      <c r="Q32" s="7">
        <f t="shared" si="7"/>
        <v>0.042187462495324096</v>
      </c>
    </row>
    <row r="33" spans="1:17" s="4" customFormat="1" ht="12.75">
      <c r="A33" s="25" t="s">
        <v>485</v>
      </c>
      <c r="B33" s="26" t="s">
        <v>120</v>
      </c>
      <c r="C33" s="58">
        <v>5247</v>
      </c>
      <c r="D33" s="119">
        <v>14810016</v>
      </c>
      <c r="E33" s="27">
        <v>1428800</v>
      </c>
      <c r="F33" s="28">
        <f t="shared" si="8"/>
        <v>54387.00584546472</v>
      </c>
      <c r="G33" s="29">
        <f t="shared" si="0"/>
        <v>0.0025435841997248137</v>
      </c>
      <c r="H33" s="7">
        <f t="shared" si="9"/>
        <v>10.365352743561031</v>
      </c>
      <c r="I33" s="7">
        <f t="shared" si="10"/>
        <v>1917.00584546473</v>
      </c>
      <c r="J33" s="7">
        <f t="shared" si="11"/>
        <v>1917.00584546473</v>
      </c>
      <c r="K33" s="7">
        <f t="shared" si="1"/>
        <v>0.00023197202556109618</v>
      </c>
      <c r="L33" s="30">
        <f t="shared" si="2"/>
        <v>123048.05564424035</v>
      </c>
      <c r="M33" s="10">
        <f t="shared" si="3"/>
        <v>3733.3492613675035</v>
      </c>
      <c r="N33" s="31">
        <f t="shared" si="4"/>
        <v>126781.40490560785</v>
      </c>
      <c r="O33" s="7">
        <f t="shared" si="5"/>
        <v>1917.00584546473</v>
      </c>
      <c r="P33" s="7">
        <f t="shared" si="6"/>
        <v>1917.00584546473</v>
      </c>
      <c r="Q33" s="7">
        <f t="shared" si="7"/>
        <v>0.00023197202556109618</v>
      </c>
    </row>
    <row r="34" spans="1:17" s="4" customFormat="1" ht="12.75">
      <c r="A34" s="25" t="s">
        <v>495</v>
      </c>
      <c r="B34" s="26" t="s">
        <v>523</v>
      </c>
      <c r="C34" s="58">
        <v>244</v>
      </c>
      <c r="D34" s="119">
        <v>245600.25</v>
      </c>
      <c r="E34" s="27">
        <v>13600</v>
      </c>
      <c r="F34" s="28">
        <f t="shared" si="8"/>
        <v>4406.3574264705885</v>
      </c>
      <c r="G34" s="29">
        <f t="shared" si="0"/>
        <v>0.00020607755389507806</v>
      </c>
      <c r="H34" s="7">
        <f t="shared" si="9"/>
        <v>18.058841911764706</v>
      </c>
      <c r="I34" s="7">
        <f t="shared" si="10"/>
        <v>1966.3574264705883</v>
      </c>
      <c r="J34" s="7">
        <f t="shared" si="11"/>
        <v>1966.3574264705883</v>
      </c>
      <c r="K34" s="7">
        <f t="shared" si="1"/>
        <v>0.0002379439354734502</v>
      </c>
      <c r="L34" s="30">
        <f t="shared" si="2"/>
        <v>9969.177478557182</v>
      </c>
      <c r="M34" s="10">
        <f t="shared" si="3"/>
        <v>3829.4609602083974</v>
      </c>
      <c r="N34" s="31">
        <f t="shared" si="4"/>
        <v>13798.638438765578</v>
      </c>
      <c r="O34" s="7">
        <f t="shared" si="5"/>
        <v>1966.3574264705883</v>
      </c>
      <c r="P34" s="7">
        <f t="shared" si="6"/>
        <v>1966.3574264705883</v>
      </c>
      <c r="Q34" s="7">
        <f t="shared" si="7"/>
        <v>0.0002379439354734502</v>
      </c>
    </row>
    <row r="35" spans="1:17" s="4" customFormat="1" ht="12.75">
      <c r="A35" s="25" t="s">
        <v>492</v>
      </c>
      <c r="B35" s="26" t="s">
        <v>330</v>
      </c>
      <c r="C35" s="58">
        <v>8356</v>
      </c>
      <c r="D35" s="119">
        <v>18080657.16</v>
      </c>
      <c r="E35" s="27">
        <v>897900</v>
      </c>
      <c r="F35" s="28">
        <f t="shared" si="8"/>
        <v>168261.46701075844</v>
      </c>
      <c r="G35" s="29">
        <f t="shared" si="0"/>
        <v>0.00786929161217601</v>
      </c>
      <c r="H35" s="7">
        <f t="shared" si="9"/>
        <v>20.136604477113263</v>
      </c>
      <c r="I35" s="7">
        <f t="shared" si="10"/>
        <v>84701.46701075842</v>
      </c>
      <c r="J35" s="7">
        <f t="shared" si="11"/>
        <v>84701.46701075842</v>
      </c>
      <c r="K35" s="7">
        <f t="shared" si="1"/>
        <v>0.010249510149886237</v>
      </c>
      <c r="L35" s="30">
        <f t="shared" si="2"/>
        <v>380683.69518907473</v>
      </c>
      <c r="M35" s="10">
        <f t="shared" si="3"/>
        <v>164955.2399902564</v>
      </c>
      <c r="N35" s="31">
        <f t="shared" si="4"/>
        <v>545638.9351793311</v>
      </c>
      <c r="O35" s="7">
        <f t="shared" si="5"/>
        <v>84701.46701075842</v>
      </c>
      <c r="P35" s="7">
        <f t="shared" si="6"/>
        <v>84701.46701075842</v>
      </c>
      <c r="Q35" s="7">
        <f t="shared" si="7"/>
        <v>0.010249510149886237</v>
      </c>
    </row>
    <row r="36" spans="1:17" s="4" customFormat="1" ht="12.75">
      <c r="A36" s="25" t="s">
        <v>495</v>
      </c>
      <c r="B36" s="26" t="s">
        <v>399</v>
      </c>
      <c r="C36" s="58">
        <v>500</v>
      </c>
      <c r="D36" s="119">
        <v>1061108</v>
      </c>
      <c r="E36" s="27">
        <v>71000</v>
      </c>
      <c r="F36" s="28">
        <f t="shared" si="8"/>
        <v>7472.591549295775</v>
      </c>
      <c r="G36" s="29">
        <f t="shared" si="0"/>
        <v>0.0003494799079359668</v>
      </c>
      <c r="H36" s="7">
        <f t="shared" si="9"/>
        <v>14.94518309859155</v>
      </c>
      <c r="I36" s="7">
        <f t="shared" si="10"/>
        <v>2472.5915492957747</v>
      </c>
      <c r="J36" s="7">
        <f t="shared" si="11"/>
        <v>2472.5915492957747</v>
      </c>
      <c r="K36" s="7">
        <f t="shared" si="1"/>
        <v>0.00029920204543577785</v>
      </c>
      <c r="L36" s="30">
        <f t="shared" si="2"/>
        <v>16906.388694701454</v>
      </c>
      <c r="M36" s="10">
        <f t="shared" si="3"/>
        <v>4815.346732544301</v>
      </c>
      <c r="N36" s="31">
        <f t="shared" si="4"/>
        <v>21721.735427245756</v>
      </c>
      <c r="O36" s="7">
        <f t="shared" si="5"/>
        <v>2472.5915492957747</v>
      </c>
      <c r="P36" s="7">
        <f t="shared" si="6"/>
        <v>2472.5915492957747</v>
      </c>
      <c r="Q36" s="7">
        <f t="shared" si="7"/>
        <v>0.00029920204543577785</v>
      </c>
    </row>
    <row r="37" spans="1:17" s="4" customFormat="1" ht="12.75">
      <c r="A37" s="25" t="s">
        <v>491</v>
      </c>
      <c r="B37" s="26" t="s">
        <v>312</v>
      </c>
      <c r="C37" s="58">
        <v>120</v>
      </c>
      <c r="D37" s="119">
        <v>441115.19</v>
      </c>
      <c r="E37" s="27">
        <v>63050</v>
      </c>
      <c r="F37" s="28">
        <f t="shared" si="8"/>
        <v>839.5530975416336</v>
      </c>
      <c r="G37" s="29">
        <f t="shared" si="0"/>
        <v>3.9264415470942855E-05</v>
      </c>
      <c r="H37" s="7">
        <f t="shared" si="9"/>
        <v>6.996275812846947</v>
      </c>
      <c r="I37" s="7">
        <f t="shared" si="10"/>
        <v>-360.44690245836637</v>
      </c>
      <c r="J37" s="7">
        <f t="shared" si="11"/>
        <v>0</v>
      </c>
      <c r="K37" s="7">
        <f t="shared" si="1"/>
        <v>0</v>
      </c>
      <c r="L37" s="30">
        <f t="shared" si="2"/>
        <v>1899.4495956649873</v>
      </c>
      <c r="M37" s="10">
        <f t="shared" si="3"/>
        <v>0</v>
      </c>
      <c r="N37" s="31">
        <f t="shared" si="4"/>
        <v>1899.4495956649873</v>
      </c>
      <c r="O37" s="7">
        <f t="shared" si="5"/>
        <v>-360.44690245836637</v>
      </c>
      <c r="P37" s="7">
        <f t="shared" si="6"/>
        <v>0</v>
      </c>
      <c r="Q37" s="7">
        <f t="shared" si="7"/>
        <v>0</v>
      </c>
    </row>
    <row r="38" spans="1:17" s="4" customFormat="1" ht="12.75">
      <c r="A38" s="25" t="s">
        <v>495</v>
      </c>
      <c r="B38" s="26" t="s">
        <v>400</v>
      </c>
      <c r="C38" s="58">
        <v>48</v>
      </c>
      <c r="D38" s="119">
        <v>225542</v>
      </c>
      <c r="E38" s="27">
        <v>47350</v>
      </c>
      <c r="F38" s="28">
        <f t="shared" si="8"/>
        <v>228.63814149947203</v>
      </c>
      <c r="G38" s="29">
        <f t="shared" si="0"/>
        <v>1.0693002034804956E-05</v>
      </c>
      <c r="H38" s="7">
        <f t="shared" si="9"/>
        <v>4.763294614572334</v>
      </c>
      <c r="I38" s="7">
        <f t="shared" si="10"/>
        <v>-251.361858500528</v>
      </c>
      <c r="J38" s="7">
        <f t="shared" si="11"/>
        <v>0</v>
      </c>
      <c r="K38" s="7">
        <f t="shared" si="1"/>
        <v>0</v>
      </c>
      <c r="L38" s="30">
        <f t="shared" si="2"/>
        <v>517.2830958475857</v>
      </c>
      <c r="M38" s="10">
        <f t="shared" si="3"/>
        <v>0</v>
      </c>
      <c r="N38" s="31">
        <f t="shared" si="4"/>
        <v>517.2830958475857</v>
      </c>
      <c r="O38" s="7">
        <f t="shared" si="5"/>
        <v>-251.361858500528</v>
      </c>
      <c r="P38" s="7">
        <f t="shared" si="6"/>
        <v>0</v>
      </c>
      <c r="Q38" s="7">
        <f t="shared" si="7"/>
        <v>0</v>
      </c>
    </row>
    <row r="39" spans="1:17" s="4" customFormat="1" ht="12.75">
      <c r="A39" s="25" t="s">
        <v>494</v>
      </c>
      <c r="B39" s="26" t="s">
        <v>370</v>
      </c>
      <c r="C39" s="58">
        <v>6616</v>
      </c>
      <c r="D39" s="119">
        <v>15217533</v>
      </c>
      <c r="E39" s="27">
        <v>830150</v>
      </c>
      <c r="F39" s="28">
        <f t="shared" si="8"/>
        <v>121278.32118050955</v>
      </c>
      <c r="G39" s="29">
        <f aca="true" t="shared" si="12" ref="G39:G69">F39/$F$499</f>
        <v>0.0056719728679386254</v>
      </c>
      <c r="H39" s="7">
        <f t="shared" si="9"/>
        <v>18.331064265494188</v>
      </c>
      <c r="I39" s="7">
        <f t="shared" si="10"/>
        <v>55118.32118050955</v>
      </c>
      <c r="J39" s="7">
        <f t="shared" si="11"/>
        <v>55118.32118050955</v>
      </c>
      <c r="K39" s="7">
        <f aca="true" t="shared" si="13" ref="K39:K69">J39/$J$499</f>
        <v>0.006669728545699999</v>
      </c>
      <c r="L39" s="30">
        <f aca="true" t="shared" si="14" ref="L39:L69">$B$508*G39</f>
        <v>274386.5263600241</v>
      </c>
      <c r="M39" s="10">
        <f aca="true" t="shared" si="15" ref="M39:M69">$G$508*K39</f>
        <v>107342.36630206359</v>
      </c>
      <c r="N39" s="31">
        <f t="shared" si="4"/>
        <v>381728.8926620877</v>
      </c>
      <c r="O39" s="7">
        <f t="shared" si="5"/>
        <v>55118.32118050955</v>
      </c>
      <c r="P39" s="7">
        <f t="shared" si="6"/>
        <v>55118.32118050955</v>
      </c>
      <c r="Q39" s="7">
        <f aca="true" t="shared" si="16" ref="Q39:Q69">P39/$P$499</f>
        <v>0.006669728545699999</v>
      </c>
    </row>
    <row r="40" spans="1:17" s="4" customFormat="1" ht="12.75">
      <c r="A40" s="25" t="s">
        <v>486</v>
      </c>
      <c r="B40" s="26" t="s">
        <v>157</v>
      </c>
      <c r="C40" s="58">
        <v>3177</v>
      </c>
      <c r="D40" s="119">
        <v>7398898</v>
      </c>
      <c r="E40" s="27">
        <v>605050</v>
      </c>
      <c r="F40" s="28">
        <f t="shared" si="8"/>
        <v>38850.17592926204</v>
      </c>
      <c r="G40" s="29">
        <f t="shared" si="12"/>
        <v>0.0018169541072178843</v>
      </c>
      <c r="H40" s="7">
        <f t="shared" si="9"/>
        <v>12.228572845219404</v>
      </c>
      <c r="I40" s="7">
        <f t="shared" si="10"/>
        <v>7080.175929262045</v>
      </c>
      <c r="J40" s="7">
        <f t="shared" si="11"/>
        <v>7080.175929262045</v>
      </c>
      <c r="K40" s="7">
        <f t="shared" si="13"/>
        <v>0.0008567541698036261</v>
      </c>
      <c r="L40" s="30">
        <f t="shared" si="14"/>
        <v>87896.70501655311</v>
      </c>
      <c r="M40" s="10">
        <f t="shared" si="15"/>
        <v>13788.570148806444</v>
      </c>
      <c r="N40" s="31">
        <f t="shared" si="4"/>
        <v>101685.27516535955</v>
      </c>
      <c r="O40" s="7">
        <f t="shared" si="5"/>
        <v>7080.175929262045</v>
      </c>
      <c r="P40" s="7">
        <f t="shared" si="6"/>
        <v>7080.175929262045</v>
      </c>
      <c r="Q40" s="7">
        <f t="shared" si="16"/>
        <v>0.0008567541698036261</v>
      </c>
    </row>
    <row r="41" spans="1:17" s="4" customFormat="1" ht="12.75">
      <c r="A41" s="25" t="s">
        <v>494</v>
      </c>
      <c r="B41" s="26" t="s">
        <v>371</v>
      </c>
      <c r="C41" s="58">
        <v>944</v>
      </c>
      <c r="D41" s="119">
        <v>830510</v>
      </c>
      <c r="E41" s="27">
        <v>65050</v>
      </c>
      <c r="F41" s="28">
        <f t="shared" si="8"/>
        <v>12052.289623366642</v>
      </c>
      <c r="G41" s="29">
        <f t="shared" si="12"/>
        <v>0.0005636642977480455</v>
      </c>
      <c r="H41" s="7">
        <f t="shared" si="9"/>
        <v>12.767255956956188</v>
      </c>
      <c r="I41" s="7">
        <f t="shared" si="10"/>
        <v>2612.289623366641</v>
      </c>
      <c r="J41" s="7">
        <f t="shared" si="11"/>
        <v>2612.289623366641</v>
      </c>
      <c r="K41" s="7">
        <f t="shared" si="13"/>
        <v>0.00031610655581370363</v>
      </c>
      <c r="L41" s="30">
        <f t="shared" si="14"/>
        <v>27267.7412768474</v>
      </c>
      <c r="M41" s="10">
        <f t="shared" si="15"/>
        <v>5087.407301833017</v>
      </c>
      <c r="N41" s="31">
        <f t="shared" si="4"/>
        <v>32355.148578680415</v>
      </c>
      <c r="O41" s="7">
        <f t="shared" si="5"/>
        <v>2612.289623366641</v>
      </c>
      <c r="P41" s="7">
        <f t="shared" si="6"/>
        <v>2612.289623366641</v>
      </c>
      <c r="Q41" s="7">
        <f t="shared" si="16"/>
        <v>0.00031610655581370363</v>
      </c>
    </row>
    <row r="42" spans="1:17" s="4" customFormat="1" ht="12.75">
      <c r="A42" s="25" t="s">
        <v>486</v>
      </c>
      <c r="B42" s="26" t="s">
        <v>158</v>
      </c>
      <c r="C42" s="58">
        <v>2711</v>
      </c>
      <c r="D42" s="119">
        <v>2335922.69</v>
      </c>
      <c r="E42" s="27">
        <v>190950</v>
      </c>
      <c r="F42" s="28">
        <f t="shared" si="8"/>
        <v>33164.107947577904</v>
      </c>
      <c r="G42" s="29">
        <f t="shared" si="12"/>
        <v>0.0015510267510058494</v>
      </c>
      <c r="H42" s="7">
        <f t="shared" si="9"/>
        <v>12.233164126734748</v>
      </c>
      <c r="I42" s="7">
        <f t="shared" si="10"/>
        <v>6054.107947577901</v>
      </c>
      <c r="J42" s="7">
        <f t="shared" si="11"/>
        <v>6054.107947577901</v>
      </c>
      <c r="K42" s="7">
        <f t="shared" si="13"/>
        <v>0.0007325922802414401</v>
      </c>
      <c r="L42" s="30">
        <f t="shared" si="14"/>
        <v>75032.24229184979</v>
      </c>
      <c r="M42" s="10">
        <f t="shared" si="15"/>
        <v>11790.313257417207</v>
      </c>
      <c r="N42" s="31">
        <f t="shared" si="4"/>
        <v>86822.555549267</v>
      </c>
      <c r="O42" s="7">
        <f t="shared" si="5"/>
        <v>6054.107947577901</v>
      </c>
      <c r="P42" s="7">
        <f t="shared" si="6"/>
        <v>6054.107947577901</v>
      </c>
      <c r="Q42" s="7">
        <f t="shared" si="16"/>
        <v>0.0007325922802414401</v>
      </c>
    </row>
    <row r="43" spans="1:17" s="4" customFormat="1" ht="12.75">
      <c r="A43" s="25" t="s">
        <v>496</v>
      </c>
      <c r="B43" s="26" t="s">
        <v>439</v>
      </c>
      <c r="C43" s="58">
        <v>7639</v>
      </c>
      <c r="D43" s="119">
        <v>9903112</v>
      </c>
      <c r="E43" s="27">
        <v>590400</v>
      </c>
      <c r="F43" s="28">
        <f t="shared" si="8"/>
        <v>128133.25299457995</v>
      </c>
      <c r="G43" s="29">
        <f t="shared" si="12"/>
        <v>0.005992565921029347</v>
      </c>
      <c r="H43" s="7">
        <f t="shared" si="9"/>
        <v>16.773563685636855</v>
      </c>
      <c r="I43" s="7">
        <f t="shared" si="10"/>
        <v>51743.25299457993</v>
      </c>
      <c r="J43" s="7">
        <f t="shared" si="11"/>
        <v>51743.25299457993</v>
      </c>
      <c r="K43" s="7">
        <f t="shared" si="13"/>
        <v>0.00626132008656611</v>
      </c>
      <c r="L43" s="30">
        <f t="shared" si="14"/>
        <v>289895.4888076332</v>
      </c>
      <c r="M43" s="10">
        <f t="shared" si="15"/>
        <v>100769.4555575214</v>
      </c>
      <c r="N43" s="31">
        <f t="shared" si="4"/>
        <v>390664.9443651546</v>
      </c>
      <c r="O43" s="7">
        <f t="shared" si="5"/>
        <v>51743.25299457993</v>
      </c>
      <c r="P43" s="7">
        <f t="shared" si="6"/>
        <v>51743.25299457993</v>
      </c>
      <c r="Q43" s="7">
        <f t="shared" si="16"/>
        <v>0.00626132008656611</v>
      </c>
    </row>
    <row r="44" spans="1:17" s="4" customFormat="1" ht="12.75">
      <c r="A44" s="25" t="s">
        <v>489</v>
      </c>
      <c r="B44" s="26" t="s">
        <v>218</v>
      </c>
      <c r="C44" s="58">
        <v>2609</v>
      </c>
      <c r="D44" s="119">
        <v>5131017.5</v>
      </c>
      <c r="E44" s="27">
        <v>429800</v>
      </c>
      <c r="F44" s="28">
        <f t="shared" si="8"/>
        <v>31146.6371742671</v>
      </c>
      <c r="G44" s="29">
        <f t="shared" si="12"/>
        <v>0.0014566732063929888</v>
      </c>
      <c r="H44" s="7">
        <f t="shared" si="9"/>
        <v>11.938151465798045</v>
      </c>
      <c r="I44" s="7">
        <f t="shared" si="10"/>
        <v>5056.637174267099</v>
      </c>
      <c r="J44" s="7">
        <f t="shared" si="11"/>
        <v>5056.637174267099</v>
      </c>
      <c r="K44" s="7">
        <f t="shared" si="13"/>
        <v>0.0006118908664871142</v>
      </c>
      <c r="L44" s="30">
        <f t="shared" si="14"/>
        <v>70467.80907630667</v>
      </c>
      <c r="M44" s="10">
        <f t="shared" si="15"/>
        <v>9847.749136610999</v>
      </c>
      <c r="N44" s="31">
        <f t="shared" si="4"/>
        <v>80315.55821291768</v>
      </c>
      <c r="O44" s="7">
        <f t="shared" si="5"/>
        <v>5056.637174267099</v>
      </c>
      <c r="P44" s="7">
        <f t="shared" si="6"/>
        <v>5056.637174267099</v>
      </c>
      <c r="Q44" s="7">
        <f t="shared" si="16"/>
        <v>0.0006118908664871142</v>
      </c>
    </row>
    <row r="45" spans="1:17" s="4" customFormat="1" ht="12.75">
      <c r="A45" s="25" t="s">
        <v>496</v>
      </c>
      <c r="B45" s="26" t="s">
        <v>440</v>
      </c>
      <c r="C45" s="58">
        <v>21645</v>
      </c>
      <c r="D45" s="119">
        <v>41598765.8716</v>
      </c>
      <c r="E45" s="27">
        <v>2226350</v>
      </c>
      <c r="F45" s="28">
        <f t="shared" si="8"/>
        <v>404431.1484226569</v>
      </c>
      <c r="G45" s="29">
        <f t="shared" si="12"/>
        <v>0.018914530465740167</v>
      </c>
      <c r="H45" s="7">
        <f t="shared" si="9"/>
        <v>18.684737741864488</v>
      </c>
      <c r="I45" s="7">
        <f t="shared" si="10"/>
        <v>187981.14842265684</v>
      </c>
      <c r="J45" s="7">
        <f t="shared" si="11"/>
        <v>187981.14842265684</v>
      </c>
      <c r="K45" s="7">
        <f t="shared" si="13"/>
        <v>0.022747123004381604</v>
      </c>
      <c r="L45" s="30">
        <f t="shared" si="14"/>
        <v>915006.5476444117</v>
      </c>
      <c r="M45" s="10">
        <f t="shared" si="15"/>
        <v>366091.36235816084</v>
      </c>
      <c r="N45" s="31">
        <f t="shared" si="4"/>
        <v>1281097.9100025725</v>
      </c>
      <c r="O45" s="7">
        <f t="shared" si="5"/>
        <v>187981.14842265684</v>
      </c>
      <c r="P45" s="7">
        <f t="shared" si="6"/>
        <v>187981.14842265684</v>
      </c>
      <c r="Q45" s="7">
        <f t="shared" si="16"/>
        <v>0.022747123004381604</v>
      </c>
    </row>
    <row r="46" spans="1:17" s="4" customFormat="1" ht="12.75">
      <c r="A46" s="25" t="s">
        <v>493</v>
      </c>
      <c r="B46" s="26" t="s">
        <v>341</v>
      </c>
      <c r="C46" s="58">
        <v>903</v>
      </c>
      <c r="D46" s="119">
        <v>1272184.98</v>
      </c>
      <c r="E46" s="27">
        <v>58300</v>
      </c>
      <c r="F46" s="28">
        <f t="shared" si="8"/>
        <v>19704.683309433964</v>
      </c>
      <c r="G46" s="29">
        <f t="shared" si="12"/>
        <v>0.0009215532340366368</v>
      </c>
      <c r="H46" s="7">
        <f t="shared" si="9"/>
        <v>21.821354716981133</v>
      </c>
      <c r="I46" s="7">
        <f t="shared" si="10"/>
        <v>10674.683309433964</v>
      </c>
      <c r="J46" s="7">
        <f t="shared" si="11"/>
        <v>10674.683309433964</v>
      </c>
      <c r="K46" s="7">
        <f t="shared" si="13"/>
        <v>0.0012917164104485673</v>
      </c>
      <c r="L46" s="30">
        <f t="shared" si="14"/>
        <v>44580.92389201733</v>
      </c>
      <c r="M46" s="10">
        <f t="shared" si="15"/>
        <v>20788.83647793265</v>
      </c>
      <c r="N46" s="31">
        <f t="shared" si="4"/>
        <v>65369.76036994998</v>
      </c>
      <c r="O46" s="7">
        <f t="shared" si="5"/>
        <v>10674.683309433964</v>
      </c>
      <c r="P46" s="7">
        <f t="shared" si="6"/>
        <v>10674.683309433964</v>
      </c>
      <c r="Q46" s="7">
        <f t="shared" si="16"/>
        <v>0.0012917164104485673</v>
      </c>
    </row>
    <row r="47" spans="1:17" s="4" customFormat="1" ht="12.75">
      <c r="A47" s="9" t="s">
        <v>482</v>
      </c>
      <c r="B47" s="26" t="s">
        <v>17</v>
      </c>
      <c r="C47" s="58">
        <v>706</v>
      </c>
      <c r="D47" s="119">
        <v>620103</v>
      </c>
      <c r="E47" s="27">
        <v>33150</v>
      </c>
      <c r="F47" s="28">
        <f t="shared" si="8"/>
        <v>13206.416832579185</v>
      </c>
      <c r="G47" s="29">
        <f t="shared" si="12"/>
        <v>0.0006176407887901667</v>
      </c>
      <c r="H47" s="7">
        <f t="shared" si="9"/>
        <v>18.705972850678734</v>
      </c>
      <c r="I47" s="7">
        <f t="shared" si="10"/>
        <v>6146.416832579186</v>
      </c>
      <c r="J47" s="7">
        <f t="shared" si="11"/>
        <v>6146.416832579186</v>
      </c>
      <c r="K47" s="7">
        <f t="shared" si="13"/>
        <v>0.0007437623447885533</v>
      </c>
      <c r="L47" s="30">
        <f t="shared" si="14"/>
        <v>29878.90007943405</v>
      </c>
      <c r="M47" s="10">
        <f t="shared" si="15"/>
        <v>11970.083866073677</v>
      </c>
      <c r="N47" s="31">
        <f t="shared" si="4"/>
        <v>41848.98394550773</v>
      </c>
      <c r="O47" s="7">
        <f t="shared" si="5"/>
        <v>6146.416832579186</v>
      </c>
      <c r="P47" s="7">
        <f t="shared" si="6"/>
        <v>6146.416832579186</v>
      </c>
      <c r="Q47" s="7">
        <f t="shared" si="16"/>
        <v>0.0007437623447885533</v>
      </c>
    </row>
    <row r="48" spans="1:17" s="4" customFormat="1" ht="12.75">
      <c r="A48" s="25" t="s">
        <v>485</v>
      </c>
      <c r="B48" s="26" t="s">
        <v>121</v>
      </c>
      <c r="C48" s="58">
        <v>2676</v>
      </c>
      <c r="D48" s="119">
        <v>5664382</v>
      </c>
      <c r="E48" s="27">
        <v>674850</v>
      </c>
      <c r="F48" s="28">
        <f t="shared" si="8"/>
        <v>22461.119110913536</v>
      </c>
      <c r="G48" s="29">
        <f t="shared" si="12"/>
        <v>0.0010504668677843918</v>
      </c>
      <c r="H48" s="7">
        <f t="shared" si="9"/>
        <v>8.393542268652293</v>
      </c>
      <c r="I48" s="7">
        <f t="shared" si="10"/>
        <v>-4298.880889086463</v>
      </c>
      <c r="J48" s="7">
        <f t="shared" si="11"/>
        <v>0</v>
      </c>
      <c r="K48" s="7">
        <f t="shared" si="13"/>
        <v>0</v>
      </c>
      <c r="L48" s="30">
        <f t="shared" si="14"/>
        <v>50817.2309033642</v>
      </c>
      <c r="M48" s="10">
        <f t="shared" si="15"/>
        <v>0</v>
      </c>
      <c r="N48" s="31">
        <f t="shared" si="4"/>
        <v>50817.2309033642</v>
      </c>
      <c r="O48" s="7">
        <f t="shared" si="5"/>
        <v>-4298.880889086463</v>
      </c>
      <c r="P48" s="7">
        <f t="shared" si="6"/>
        <v>0</v>
      </c>
      <c r="Q48" s="7">
        <f t="shared" si="16"/>
        <v>0</v>
      </c>
    </row>
    <row r="49" spans="1:17" s="4" customFormat="1" ht="12.75">
      <c r="A49" s="25" t="s">
        <v>488</v>
      </c>
      <c r="B49" s="26" t="s">
        <v>201</v>
      </c>
      <c r="C49" s="58">
        <v>3092</v>
      </c>
      <c r="D49" s="119">
        <v>8245906</v>
      </c>
      <c r="E49" s="27">
        <v>950300</v>
      </c>
      <c r="F49" s="28">
        <f t="shared" si="8"/>
        <v>26829.78149216037</v>
      </c>
      <c r="G49" s="29">
        <f t="shared" si="12"/>
        <v>0.0012547814909950432</v>
      </c>
      <c r="H49" s="7">
        <f t="shared" si="9"/>
        <v>8.67716089655898</v>
      </c>
      <c r="I49" s="7">
        <f t="shared" si="10"/>
        <v>-4090.218507839632</v>
      </c>
      <c r="J49" s="7">
        <f t="shared" si="11"/>
        <v>0</v>
      </c>
      <c r="K49" s="7">
        <f t="shared" si="13"/>
        <v>0</v>
      </c>
      <c r="L49" s="30">
        <f t="shared" si="14"/>
        <v>60701.12510607082</v>
      </c>
      <c r="M49" s="10">
        <f t="shared" si="15"/>
        <v>0</v>
      </c>
      <c r="N49" s="31">
        <f t="shared" si="4"/>
        <v>60701.12510607082</v>
      </c>
      <c r="O49" s="7">
        <f t="shared" si="5"/>
        <v>-4090.218507839632</v>
      </c>
      <c r="P49" s="7">
        <f t="shared" si="6"/>
        <v>0</v>
      </c>
      <c r="Q49" s="7">
        <f t="shared" si="16"/>
        <v>0</v>
      </c>
    </row>
    <row r="50" spans="1:17" s="4" customFormat="1" ht="12.75">
      <c r="A50" s="25" t="s">
        <v>488</v>
      </c>
      <c r="B50" s="26" t="s">
        <v>202</v>
      </c>
      <c r="C50" s="58">
        <v>2078</v>
      </c>
      <c r="D50" s="119">
        <v>6524122</v>
      </c>
      <c r="E50" s="27">
        <v>731500</v>
      </c>
      <c r="F50" s="28">
        <f t="shared" si="8"/>
        <v>18533.32264661654</v>
      </c>
      <c r="G50" s="29">
        <f t="shared" si="12"/>
        <v>0.0008667707648088325</v>
      </c>
      <c r="H50" s="7">
        <f t="shared" si="9"/>
        <v>8.918827067669174</v>
      </c>
      <c r="I50" s="7">
        <f t="shared" si="10"/>
        <v>-2246.677353383457</v>
      </c>
      <c r="J50" s="7">
        <f t="shared" si="11"/>
        <v>0</v>
      </c>
      <c r="K50" s="7">
        <f t="shared" si="13"/>
        <v>0</v>
      </c>
      <c r="L50" s="30">
        <f t="shared" si="14"/>
        <v>41930.775207102146</v>
      </c>
      <c r="M50" s="10">
        <f t="shared" si="15"/>
        <v>0</v>
      </c>
      <c r="N50" s="31">
        <f t="shared" si="4"/>
        <v>41930.775207102146</v>
      </c>
      <c r="O50" s="7">
        <f t="shared" si="5"/>
        <v>-2246.677353383457</v>
      </c>
      <c r="P50" s="7">
        <f t="shared" si="6"/>
        <v>0</v>
      </c>
      <c r="Q50" s="7">
        <f t="shared" si="16"/>
        <v>0</v>
      </c>
    </row>
    <row r="51" spans="1:17" s="4" customFormat="1" ht="12.75">
      <c r="A51" s="25" t="s">
        <v>492</v>
      </c>
      <c r="B51" s="26" t="s">
        <v>331</v>
      </c>
      <c r="C51" s="58">
        <v>3079</v>
      </c>
      <c r="D51" s="119">
        <v>3161382</v>
      </c>
      <c r="E51" s="27">
        <v>225650</v>
      </c>
      <c r="F51" s="28">
        <f t="shared" si="8"/>
        <v>43137.137948149786</v>
      </c>
      <c r="G51" s="29">
        <f t="shared" si="12"/>
        <v>0.0020174477487881998</v>
      </c>
      <c r="H51" s="7">
        <f t="shared" si="9"/>
        <v>14.010113006869044</v>
      </c>
      <c r="I51" s="7">
        <f t="shared" si="10"/>
        <v>12347.137948149788</v>
      </c>
      <c r="J51" s="7">
        <f t="shared" si="11"/>
        <v>12347.137948149788</v>
      </c>
      <c r="K51" s="7">
        <f t="shared" si="13"/>
        <v>0.0014940959134218143</v>
      </c>
      <c r="L51" s="30">
        <f t="shared" si="14"/>
        <v>97595.75597265262</v>
      </c>
      <c r="M51" s="10">
        <f t="shared" si="15"/>
        <v>24045.92476740874</v>
      </c>
      <c r="N51" s="31">
        <f t="shared" si="4"/>
        <v>121641.68074006136</v>
      </c>
      <c r="O51" s="7">
        <f t="shared" si="5"/>
        <v>12347.137948149788</v>
      </c>
      <c r="P51" s="7">
        <f t="shared" si="6"/>
        <v>12347.137948149788</v>
      </c>
      <c r="Q51" s="7">
        <f t="shared" si="16"/>
        <v>0.0014940959134218143</v>
      </c>
    </row>
    <row r="52" spans="1:17" s="4" customFormat="1" ht="12.75">
      <c r="A52" s="25" t="s">
        <v>492</v>
      </c>
      <c r="B52" s="26" t="s">
        <v>332</v>
      </c>
      <c r="C52" s="58">
        <v>2879</v>
      </c>
      <c r="D52" s="119">
        <v>3731516</v>
      </c>
      <c r="E52" s="27">
        <v>247600</v>
      </c>
      <c r="F52" s="28">
        <f t="shared" si="8"/>
        <v>43388.669483037156</v>
      </c>
      <c r="G52" s="29">
        <f t="shared" si="12"/>
        <v>0.0020292114343951986</v>
      </c>
      <c r="H52" s="7">
        <f t="shared" si="9"/>
        <v>15.070743134087238</v>
      </c>
      <c r="I52" s="7">
        <f t="shared" si="10"/>
        <v>14598.669483037156</v>
      </c>
      <c r="J52" s="7">
        <f t="shared" si="11"/>
        <v>14598.669483037156</v>
      </c>
      <c r="K52" s="7">
        <f t="shared" si="13"/>
        <v>0.0017665480460004137</v>
      </c>
      <c r="L52" s="30">
        <f t="shared" si="14"/>
        <v>98164.83429972666</v>
      </c>
      <c r="M52" s="10">
        <f t="shared" si="15"/>
        <v>28430.75938468641</v>
      </c>
      <c r="N52" s="31">
        <f t="shared" si="4"/>
        <v>126595.59368441306</v>
      </c>
      <c r="O52" s="7">
        <f t="shared" si="5"/>
        <v>14598.669483037156</v>
      </c>
      <c r="P52" s="7">
        <f t="shared" si="6"/>
        <v>14598.669483037156</v>
      </c>
      <c r="Q52" s="7">
        <f t="shared" si="16"/>
        <v>0.0017665480460004137</v>
      </c>
    </row>
    <row r="53" spans="1:17" s="4" customFormat="1" ht="12.75">
      <c r="A53" s="25" t="s">
        <v>491</v>
      </c>
      <c r="B53" s="26" t="s">
        <v>313</v>
      </c>
      <c r="C53" s="58">
        <v>113</v>
      </c>
      <c r="D53" s="119">
        <v>308352.36</v>
      </c>
      <c r="E53" s="27">
        <v>77850</v>
      </c>
      <c r="F53" s="28">
        <f t="shared" si="8"/>
        <v>447.5763221579961</v>
      </c>
      <c r="G53" s="29">
        <f t="shared" si="12"/>
        <v>2.093235403410162E-05</v>
      </c>
      <c r="H53" s="7">
        <f t="shared" si="9"/>
        <v>3.960852408477842</v>
      </c>
      <c r="I53" s="7">
        <f t="shared" si="10"/>
        <v>-682.4236778420038</v>
      </c>
      <c r="J53" s="7">
        <f t="shared" si="11"/>
        <v>0</v>
      </c>
      <c r="K53" s="7">
        <f t="shared" si="13"/>
        <v>0</v>
      </c>
      <c r="L53" s="30">
        <f t="shared" si="14"/>
        <v>1012.6204842095397</v>
      </c>
      <c r="M53" s="10">
        <f t="shared" si="15"/>
        <v>0</v>
      </c>
      <c r="N53" s="31">
        <f t="shared" si="4"/>
        <v>1012.6204842095397</v>
      </c>
      <c r="O53" s="7">
        <f t="shared" si="5"/>
        <v>-682.4236778420038</v>
      </c>
      <c r="P53" s="7">
        <f t="shared" si="6"/>
        <v>0</v>
      </c>
      <c r="Q53" s="7">
        <f t="shared" si="16"/>
        <v>0</v>
      </c>
    </row>
    <row r="54" spans="1:17" s="4" customFormat="1" ht="12.75">
      <c r="A54" s="25" t="s">
        <v>490</v>
      </c>
      <c r="B54" s="26" t="s">
        <v>255</v>
      </c>
      <c r="C54" s="58">
        <v>1346</v>
      </c>
      <c r="D54" s="119">
        <v>1019240.6</v>
      </c>
      <c r="E54" s="27">
        <v>65100</v>
      </c>
      <c r="F54" s="28">
        <f t="shared" si="8"/>
        <v>21073.699655913977</v>
      </c>
      <c r="G54" s="29">
        <f t="shared" si="12"/>
        <v>0.000985579710470473</v>
      </c>
      <c r="H54" s="7">
        <f t="shared" si="9"/>
        <v>15.656537634408602</v>
      </c>
      <c r="I54" s="7">
        <f t="shared" si="10"/>
        <v>7613.699655913979</v>
      </c>
      <c r="J54" s="7">
        <f t="shared" si="11"/>
        <v>7613.699655913979</v>
      </c>
      <c r="K54" s="7">
        <f t="shared" si="13"/>
        <v>0.0009213145256570796</v>
      </c>
      <c r="L54" s="30">
        <f t="shared" si="14"/>
        <v>47678.259311771726</v>
      </c>
      <c r="M54" s="10">
        <f t="shared" si="15"/>
        <v>14827.602145255658</v>
      </c>
      <c r="N54" s="31">
        <f t="shared" si="4"/>
        <v>62505.861457027386</v>
      </c>
      <c r="O54" s="7">
        <f t="shared" si="5"/>
        <v>7613.699655913979</v>
      </c>
      <c r="P54" s="7">
        <f t="shared" si="6"/>
        <v>7613.699655913979</v>
      </c>
      <c r="Q54" s="7">
        <f t="shared" si="16"/>
        <v>0.0009213145256570796</v>
      </c>
    </row>
    <row r="55" spans="1:17" s="4" customFormat="1" ht="12.75">
      <c r="A55" s="25" t="s">
        <v>490</v>
      </c>
      <c r="B55" s="26" t="s">
        <v>256</v>
      </c>
      <c r="C55" s="58">
        <v>1526</v>
      </c>
      <c r="D55" s="119">
        <v>1593759.24</v>
      </c>
      <c r="E55" s="27">
        <v>110200</v>
      </c>
      <c r="F55" s="28">
        <f t="shared" si="8"/>
        <v>22069.660619237748</v>
      </c>
      <c r="G55" s="29">
        <f t="shared" si="12"/>
        <v>0.001032159045561123</v>
      </c>
      <c r="H55" s="7">
        <f t="shared" si="9"/>
        <v>14.46242504537205</v>
      </c>
      <c r="I55" s="7">
        <f t="shared" si="10"/>
        <v>6809.660619237749</v>
      </c>
      <c r="J55" s="7">
        <f t="shared" si="11"/>
        <v>6809.660619237749</v>
      </c>
      <c r="K55" s="7">
        <f t="shared" si="13"/>
        <v>0.0008240197967916276</v>
      </c>
      <c r="L55" s="30">
        <f t="shared" si="14"/>
        <v>49931.57438454428</v>
      </c>
      <c r="M55" s="10">
        <f t="shared" si="15"/>
        <v>13261.744351557518</v>
      </c>
      <c r="N55" s="31">
        <f t="shared" si="4"/>
        <v>63193.31873610179</v>
      </c>
      <c r="O55" s="7">
        <f t="shared" si="5"/>
        <v>6809.660619237749</v>
      </c>
      <c r="P55" s="7">
        <f t="shared" si="6"/>
        <v>6809.660619237749</v>
      </c>
      <c r="Q55" s="7">
        <f t="shared" si="16"/>
        <v>0.0008240197967916276</v>
      </c>
    </row>
    <row r="56" spans="1:17" s="4" customFormat="1" ht="12.75">
      <c r="A56" s="25" t="s">
        <v>488</v>
      </c>
      <c r="B56" s="26" t="s">
        <v>203</v>
      </c>
      <c r="C56" s="58">
        <v>786</v>
      </c>
      <c r="D56" s="119">
        <v>1772861.66</v>
      </c>
      <c r="E56" s="27">
        <v>196950</v>
      </c>
      <c r="F56" s="28">
        <f t="shared" si="8"/>
        <v>7075.243791622239</v>
      </c>
      <c r="G56" s="29">
        <f t="shared" si="12"/>
        <v>0.0003308966551441831</v>
      </c>
      <c r="H56" s="7">
        <f t="shared" si="9"/>
        <v>9.001582432089362</v>
      </c>
      <c r="I56" s="7">
        <f t="shared" si="10"/>
        <v>-784.7562083777611</v>
      </c>
      <c r="J56" s="7">
        <f t="shared" si="11"/>
        <v>0</v>
      </c>
      <c r="K56" s="7">
        <f t="shared" si="13"/>
        <v>0</v>
      </c>
      <c r="L56" s="30">
        <f t="shared" si="14"/>
        <v>16007.407987154296</v>
      </c>
      <c r="M56" s="10">
        <f t="shared" si="15"/>
        <v>0</v>
      </c>
      <c r="N56" s="31">
        <f t="shared" si="4"/>
        <v>16007.407987154296</v>
      </c>
      <c r="O56" s="7">
        <f t="shared" si="5"/>
        <v>-784.7562083777611</v>
      </c>
      <c r="P56" s="7">
        <f t="shared" si="6"/>
        <v>0</v>
      </c>
      <c r="Q56" s="7">
        <f t="shared" si="16"/>
        <v>0</v>
      </c>
    </row>
    <row r="57" spans="1:17" s="4" customFormat="1" ht="12.75">
      <c r="A57" s="25" t="s">
        <v>490</v>
      </c>
      <c r="B57" s="26" t="s">
        <v>257</v>
      </c>
      <c r="C57" s="58">
        <v>9350</v>
      </c>
      <c r="D57" s="119">
        <v>14786355.170000002</v>
      </c>
      <c r="E57" s="27">
        <v>721350</v>
      </c>
      <c r="F57" s="28">
        <f t="shared" si="8"/>
        <v>191657.8926173148</v>
      </c>
      <c r="G57" s="29">
        <f t="shared" si="12"/>
        <v>0.008963501112731488</v>
      </c>
      <c r="H57" s="7">
        <f t="shared" si="9"/>
        <v>20.49817033340265</v>
      </c>
      <c r="I57" s="7">
        <f t="shared" si="10"/>
        <v>98157.89261731479</v>
      </c>
      <c r="J57" s="7">
        <f t="shared" si="11"/>
        <v>98157.89261731479</v>
      </c>
      <c r="K57" s="7">
        <f t="shared" si="13"/>
        <v>0.011877838155327634</v>
      </c>
      <c r="L57" s="30">
        <f t="shared" si="14"/>
        <v>433617.01327045506</v>
      </c>
      <c r="M57" s="10">
        <f t="shared" si="15"/>
        <v>191161.4911176259</v>
      </c>
      <c r="N57" s="31">
        <f t="shared" si="4"/>
        <v>624778.5043880809</v>
      </c>
      <c r="O57" s="7">
        <f t="shared" si="5"/>
        <v>98157.89261731479</v>
      </c>
      <c r="P57" s="7">
        <f t="shared" si="6"/>
        <v>98157.89261731479</v>
      </c>
      <c r="Q57" s="7">
        <f t="shared" si="16"/>
        <v>0.011877838155327634</v>
      </c>
    </row>
    <row r="58" spans="1:17" s="4" customFormat="1" ht="12.75">
      <c r="A58" s="9" t="s">
        <v>482</v>
      </c>
      <c r="B58" s="26" t="s">
        <v>18</v>
      </c>
      <c r="C58" s="58">
        <v>594</v>
      </c>
      <c r="D58" s="119">
        <v>521416</v>
      </c>
      <c r="E58" s="27">
        <v>35850</v>
      </c>
      <c r="F58" s="28">
        <f t="shared" si="8"/>
        <v>8639.361338912135</v>
      </c>
      <c r="G58" s="29">
        <f t="shared" si="12"/>
        <v>0.0004040476701330082</v>
      </c>
      <c r="H58" s="7">
        <f t="shared" si="9"/>
        <v>14.544379358437936</v>
      </c>
      <c r="I58" s="7">
        <f t="shared" si="10"/>
        <v>2699.361338912134</v>
      </c>
      <c r="J58" s="7">
        <f t="shared" si="11"/>
        <v>2699.361338912134</v>
      </c>
      <c r="K58" s="7">
        <f t="shared" si="13"/>
        <v>0.0003266428837398561</v>
      </c>
      <c r="L58" s="30">
        <f t="shared" si="14"/>
        <v>19546.15074383262</v>
      </c>
      <c r="M58" s="10">
        <f t="shared" si="15"/>
        <v>5256.978576582554</v>
      </c>
      <c r="N58" s="31">
        <f t="shared" si="4"/>
        <v>24803.129320415173</v>
      </c>
      <c r="O58" s="7">
        <f t="shared" si="5"/>
        <v>2699.361338912134</v>
      </c>
      <c r="P58" s="7">
        <f t="shared" si="6"/>
        <v>2699.361338912134</v>
      </c>
      <c r="Q58" s="7">
        <f t="shared" si="16"/>
        <v>0.0003266428837398561</v>
      </c>
    </row>
    <row r="59" spans="1:17" s="4" customFormat="1" ht="12.75">
      <c r="A59" s="25" t="s">
        <v>483</v>
      </c>
      <c r="B59" s="26" t="s">
        <v>75</v>
      </c>
      <c r="C59" s="58">
        <v>5184</v>
      </c>
      <c r="D59" s="119">
        <v>13930449.8584</v>
      </c>
      <c r="E59" s="27">
        <v>942750</v>
      </c>
      <c r="F59" s="28">
        <f t="shared" si="8"/>
        <v>76600.85077268163</v>
      </c>
      <c r="G59" s="29">
        <f t="shared" si="12"/>
        <v>0.0035824864906976463</v>
      </c>
      <c r="H59" s="7">
        <f t="shared" si="9"/>
        <v>14.776398683001856</v>
      </c>
      <c r="I59" s="7">
        <f t="shared" si="10"/>
        <v>24760.850772681624</v>
      </c>
      <c r="J59" s="7">
        <f t="shared" si="11"/>
        <v>24760.850772681624</v>
      </c>
      <c r="K59" s="7">
        <f t="shared" si="13"/>
        <v>0.0029962478841385814</v>
      </c>
      <c r="L59" s="30">
        <f t="shared" si="14"/>
        <v>173305.8402783736</v>
      </c>
      <c r="M59" s="10">
        <f t="shared" si="15"/>
        <v>48221.50342510403</v>
      </c>
      <c r="N59" s="31">
        <f t="shared" si="4"/>
        <v>221527.3437034776</v>
      </c>
      <c r="O59" s="7">
        <f t="shared" si="5"/>
        <v>24760.850772681624</v>
      </c>
      <c r="P59" s="7">
        <f t="shared" si="6"/>
        <v>24760.850772681624</v>
      </c>
      <c r="Q59" s="7">
        <f t="shared" si="16"/>
        <v>0.0029962478841385814</v>
      </c>
    </row>
    <row r="60" spans="1:17" s="4" customFormat="1" ht="12.75">
      <c r="A60" s="25" t="s">
        <v>493</v>
      </c>
      <c r="B60" s="26" t="s">
        <v>342</v>
      </c>
      <c r="C60" s="58">
        <v>66</v>
      </c>
      <c r="D60" s="119">
        <v>166118.86</v>
      </c>
      <c r="E60" s="27">
        <v>12150</v>
      </c>
      <c r="F60" s="28">
        <f t="shared" si="8"/>
        <v>902.3740543209876</v>
      </c>
      <c r="G60" s="29">
        <f t="shared" si="12"/>
        <v>4.220244065897378E-05</v>
      </c>
      <c r="H60" s="7">
        <f t="shared" si="9"/>
        <v>13.6723341563786</v>
      </c>
      <c r="I60" s="7">
        <f t="shared" si="10"/>
        <v>242.3740543209876</v>
      </c>
      <c r="J60" s="7">
        <f t="shared" si="11"/>
        <v>242.3740543209876</v>
      </c>
      <c r="K60" s="7">
        <f t="shared" si="13"/>
        <v>2.9329070882757038E-05</v>
      </c>
      <c r="L60" s="30">
        <f t="shared" si="14"/>
        <v>2041.5790706240318</v>
      </c>
      <c r="M60" s="10">
        <f t="shared" si="15"/>
        <v>472.020989823609</v>
      </c>
      <c r="N60" s="31">
        <f t="shared" si="4"/>
        <v>2513.6000604476408</v>
      </c>
      <c r="O60" s="7">
        <f t="shared" si="5"/>
        <v>242.3740543209876</v>
      </c>
      <c r="P60" s="7">
        <f t="shared" si="6"/>
        <v>242.3740543209876</v>
      </c>
      <c r="Q60" s="7">
        <f t="shared" si="16"/>
        <v>2.9329070882757038E-05</v>
      </c>
    </row>
    <row r="61" spans="1:17" s="4" customFormat="1" ht="12.75">
      <c r="A61" s="25" t="s">
        <v>488</v>
      </c>
      <c r="B61" s="26" t="s">
        <v>204</v>
      </c>
      <c r="C61" s="58">
        <v>2703</v>
      </c>
      <c r="D61" s="119">
        <v>6276649.6</v>
      </c>
      <c r="E61" s="27">
        <v>943350</v>
      </c>
      <c r="F61" s="28">
        <f t="shared" si="8"/>
        <v>17984.6121469232</v>
      </c>
      <c r="G61" s="29">
        <f t="shared" si="12"/>
        <v>0.000841108543924513</v>
      </c>
      <c r="H61" s="7">
        <f t="shared" si="9"/>
        <v>6.653574601155456</v>
      </c>
      <c r="I61" s="7">
        <f t="shared" si="10"/>
        <v>-9045.387853076803</v>
      </c>
      <c r="J61" s="7">
        <f t="shared" si="11"/>
        <v>0</v>
      </c>
      <c r="K61" s="7">
        <f t="shared" si="13"/>
        <v>0</v>
      </c>
      <c r="L61" s="30">
        <f t="shared" si="14"/>
        <v>40689.343378869315</v>
      </c>
      <c r="M61" s="10">
        <f t="shared" si="15"/>
        <v>0</v>
      </c>
      <c r="N61" s="31">
        <f t="shared" si="4"/>
        <v>40689.343378869315</v>
      </c>
      <c r="O61" s="7">
        <f t="shared" si="5"/>
        <v>-9045.387853076803</v>
      </c>
      <c r="P61" s="7">
        <f t="shared" si="6"/>
        <v>0</v>
      </c>
      <c r="Q61" s="7">
        <f t="shared" si="16"/>
        <v>0</v>
      </c>
    </row>
    <row r="62" spans="1:17" s="4" customFormat="1" ht="12.75">
      <c r="A62" s="25" t="s">
        <v>485</v>
      </c>
      <c r="B62" s="26" t="s">
        <v>122</v>
      </c>
      <c r="C62" s="58">
        <v>832</v>
      </c>
      <c r="D62" s="119">
        <v>2421274</v>
      </c>
      <c r="E62" s="27">
        <v>334100</v>
      </c>
      <c r="F62" s="28">
        <f t="shared" si="8"/>
        <v>6029.631750972762</v>
      </c>
      <c r="G62" s="29">
        <f t="shared" si="12"/>
        <v>0.00028199522686561554</v>
      </c>
      <c r="H62" s="7">
        <f t="shared" si="9"/>
        <v>7.247153546842263</v>
      </c>
      <c r="I62" s="7">
        <f t="shared" si="10"/>
        <v>-2290.368249027237</v>
      </c>
      <c r="J62" s="7">
        <f t="shared" si="11"/>
        <v>0</v>
      </c>
      <c r="K62" s="7">
        <f t="shared" si="13"/>
        <v>0</v>
      </c>
      <c r="L62" s="30">
        <f t="shared" si="14"/>
        <v>13641.759675392097</v>
      </c>
      <c r="M62" s="10">
        <f t="shared" si="15"/>
        <v>0</v>
      </c>
      <c r="N62" s="31">
        <f t="shared" si="4"/>
        <v>13641.759675392097</v>
      </c>
      <c r="O62" s="7">
        <f t="shared" si="5"/>
        <v>-2290.368249027237</v>
      </c>
      <c r="P62" s="7">
        <f t="shared" si="6"/>
        <v>0</v>
      </c>
      <c r="Q62" s="7">
        <f t="shared" si="16"/>
        <v>0</v>
      </c>
    </row>
    <row r="63" spans="1:17" s="4" customFormat="1" ht="12.75">
      <c r="A63" s="25" t="s">
        <v>494</v>
      </c>
      <c r="B63" s="26" t="s">
        <v>372</v>
      </c>
      <c r="C63" s="58">
        <v>1093</v>
      </c>
      <c r="D63" s="119">
        <v>1042600.38</v>
      </c>
      <c r="E63" s="27">
        <v>69100</v>
      </c>
      <c r="F63" s="28">
        <f t="shared" si="8"/>
        <v>16491.493709696093</v>
      </c>
      <c r="G63" s="29">
        <f t="shared" si="12"/>
        <v>0.0007712780319077281</v>
      </c>
      <c r="H63" s="7">
        <f t="shared" si="9"/>
        <v>15.088283357452967</v>
      </c>
      <c r="I63" s="7">
        <f t="shared" si="10"/>
        <v>5561.493709696093</v>
      </c>
      <c r="J63" s="7">
        <f t="shared" si="11"/>
        <v>5561.493709696093</v>
      </c>
      <c r="K63" s="7">
        <f t="shared" si="13"/>
        <v>0.0006729822780851993</v>
      </c>
      <c r="L63" s="30">
        <f t="shared" si="14"/>
        <v>37311.232786250934</v>
      </c>
      <c r="M63" s="10">
        <f t="shared" si="15"/>
        <v>10830.952071593947</v>
      </c>
      <c r="N63" s="31">
        <f t="shared" si="4"/>
        <v>48142.184857844884</v>
      </c>
      <c r="O63" s="7">
        <f t="shared" si="5"/>
        <v>5561.493709696093</v>
      </c>
      <c r="P63" s="7">
        <f t="shared" si="6"/>
        <v>5561.493709696093</v>
      </c>
      <c r="Q63" s="7">
        <f t="shared" si="16"/>
        <v>0.0006729822780851993</v>
      </c>
    </row>
    <row r="64" spans="1:17" s="4" customFormat="1" ht="12.75">
      <c r="A64" s="25" t="s">
        <v>485</v>
      </c>
      <c r="B64" s="26" t="s">
        <v>123</v>
      </c>
      <c r="C64" s="58">
        <v>928</v>
      </c>
      <c r="D64" s="119">
        <v>2416565</v>
      </c>
      <c r="E64" s="27">
        <v>417150</v>
      </c>
      <c r="F64" s="28">
        <f t="shared" si="8"/>
        <v>5375.937480522593</v>
      </c>
      <c r="G64" s="29">
        <f t="shared" si="12"/>
        <v>0.00025142310045563884</v>
      </c>
      <c r="H64" s="7">
        <f t="shared" si="9"/>
        <v>5.793036078149346</v>
      </c>
      <c r="I64" s="7">
        <f t="shared" si="10"/>
        <v>-3904.0625194774066</v>
      </c>
      <c r="J64" s="7">
        <f t="shared" si="11"/>
        <v>0</v>
      </c>
      <c r="K64" s="7">
        <f t="shared" si="13"/>
        <v>0</v>
      </c>
      <c r="L64" s="30">
        <f t="shared" si="14"/>
        <v>12162.80697861699</v>
      </c>
      <c r="M64" s="10">
        <f t="shared" si="15"/>
        <v>0</v>
      </c>
      <c r="N64" s="31">
        <f t="shared" si="4"/>
        <v>12162.80697861699</v>
      </c>
      <c r="O64" s="7">
        <f t="shared" si="5"/>
        <v>-3904.0625194774066</v>
      </c>
      <c r="P64" s="7">
        <f t="shared" si="6"/>
        <v>0</v>
      </c>
      <c r="Q64" s="7">
        <f t="shared" si="16"/>
        <v>0</v>
      </c>
    </row>
    <row r="65" spans="1:17" s="4" customFormat="1" ht="12.75">
      <c r="A65" s="25" t="s">
        <v>489</v>
      </c>
      <c r="B65" s="26" t="s">
        <v>219</v>
      </c>
      <c r="C65" s="58">
        <v>1604</v>
      </c>
      <c r="D65" s="119">
        <v>2636490</v>
      </c>
      <c r="E65" s="27">
        <v>177700</v>
      </c>
      <c r="F65" s="28">
        <f t="shared" si="8"/>
        <v>23798.142712436693</v>
      </c>
      <c r="G65" s="29">
        <f t="shared" si="12"/>
        <v>0.0011129971000453218</v>
      </c>
      <c r="H65" s="7">
        <f t="shared" si="9"/>
        <v>14.836747326955543</v>
      </c>
      <c r="I65" s="7">
        <f t="shared" si="10"/>
        <v>7758.14271243669</v>
      </c>
      <c r="J65" s="7">
        <f t="shared" si="11"/>
        <v>7758.14271243669</v>
      </c>
      <c r="K65" s="7">
        <f t="shared" si="13"/>
        <v>0.000938793214352307</v>
      </c>
      <c r="L65" s="30">
        <f t="shared" si="14"/>
        <v>53842.18423477843</v>
      </c>
      <c r="M65" s="10">
        <f t="shared" si="15"/>
        <v>15108.9035192992</v>
      </c>
      <c r="N65" s="31">
        <f t="shared" si="4"/>
        <v>68951.08775407763</v>
      </c>
      <c r="O65" s="7">
        <f t="shared" si="5"/>
        <v>7758.14271243669</v>
      </c>
      <c r="P65" s="7">
        <f t="shared" si="6"/>
        <v>7758.14271243669</v>
      </c>
      <c r="Q65" s="7">
        <f t="shared" si="16"/>
        <v>0.000938793214352307</v>
      </c>
    </row>
    <row r="66" spans="1:17" s="4" customFormat="1" ht="12.75">
      <c r="A66" s="25" t="s">
        <v>491</v>
      </c>
      <c r="B66" s="26" t="s">
        <v>314</v>
      </c>
      <c r="C66" s="58">
        <v>1224</v>
      </c>
      <c r="D66" s="119">
        <v>1046647.98</v>
      </c>
      <c r="E66" s="27">
        <v>53350</v>
      </c>
      <c r="F66" s="28">
        <f t="shared" si="8"/>
        <v>24013.06705754452</v>
      </c>
      <c r="G66" s="29">
        <f t="shared" si="12"/>
        <v>0.0011230487320455424</v>
      </c>
      <c r="H66" s="7">
        <f t="shared" si="9"/>
        <v>19.618518837863167</v>
      </c>
      <c r="I66" s="7">
        <f t="shared" si="10"/>
        <v>11773.067057544517</v>
      </c>
      <c r="J66" s="7">
        <f t="shared" si="11"/>
        <v>11773.067057544517</v>
      </c>
      <c r="K66" s="7">
        <f t="shared" si="13"/>
        <v>0.0014246290478802104</v>
      </c>
      <c r="L66" s="30">
        <f t="shared" si="14"/>
        <v>54328.440508037405</v>
      </c>
      <c r="M66" s="10">
        <f t="shared" si="15"/>
        <v>22927.92758420547</v>
      </c>
      <c r="N66" s="31">
        <f t="shared" si="4"/>
        <v>77256.36809224288</v>
      </c>
      <c r="O66" s="7">
        <f t="shared" si="5"/>
        <v>11773.067057544517</v>
      </c>
      <c r="P66" s="7">
        <f t="shared" si="6"/>
        <v>11773.067057544517</v>
      </c>
      <c r="Q66" s="7">
        <f t="shared" si="16"/>
        <v>0.0014246290478802104</v>
      </c>
    </row>
    <row r="67" spans="1:17" s="4" customFormat="1" ht="12.75">
      <c r="A67" s="25" t="s">
        <v>483</v>
      </c>
      <c r="B67" s="26" t="s">
        <v>76</v>
      </c>
      <c r="C67" s="58">
        <v>20500</v>
      </c>
      <c r="D67" s="119">
        <v>36415474</v>
      </c>
      <c r="E67" s="27">
        <v>2082600</v>
      </c>
      <c r="F67" s="28">
        <f t="shared" si="8"/>
        <v>358454.4401229233</v>
      </c>
      <c r="G67" s="29">
        <f t="shared" si="12"/>
        <v>0.01676428102713624</v>
      </c>
      <c r="H67" s="7">
        <f t="shared" si="9"/>
        <v>17.485582445020647</v>
      </c>
      <c r="I67" s="7">
        <f t="shared" si="10"/>
        <v>153454.44012292326</v>
      </c>
      <c r="J67" s="7">
        <f t="shared" si="11"/>
        <v>153454.44012292326</v>
      </c>
      <c r="K67" s="7">
        <f t="shared" si="13"/>
        <v>0.01856913341755034</v>
      </c>
      <c r="L67" s="30">
        <f t="shared" si="14"/>
        <v>810986.3966311456</v>
      </c>
      <c r="M67" s="10">
        <f t="shared" si="15"/>
        <v>298850.9513634761</v>
      </c>
      <c r="N67" s="31">
        <f t="shared" si="4"/>
        <v>1109837.3479946218</v>
      </c>
      <c r="O67" s="7">
        <f t="shared" si="5"/>
        <v>153454.44012292326</v>
      </c>
      <c r="P67" s="7">
        <f t="shared" si="6"/>
        <v>153454.44012292326</v>
      </c>
      <c r="Q67" s="7">
        <f t="shared" si="16"/>
        <v>0.01856913341755034</v>
      </c>
    </row>
    <row r="68" spans="1:17" s="4" customFormat="1" ht="12.75">
      <c r="A68" s="25" t="s">
        <v>489</v>
      </c>
      <c r="B68" s="26" t="s">
        <v>220</v>
      </c>
      <c r="C68" s="58">
        <v>2024</v>
      </c>
      <c r="D68" s="119">
        <v>2216176</v>
      </c>
      <c r="E68" s="27">
        <v>121350</v>
      </c>
      <c r="F68" s="28">
        <f t="shared" si="8"/>
        <v>36963.66068397198</v>
      </c>
      <c r="G68" s="29">
        <f t="shared" si="12"/>
        <v>0.0017287251213440478</v>
      </c>
      <c r="H68" s="7">
        <f t="shared" si="9"/>
        <v>18.26267820354347</v>
      </c>
      <c r="I68" s="7">
        <f t="shared" si="10"/>
        <v>16723.660683971983</v>
      </c>
      <c r="J68" s="7">
        <f t="shared" si="11"/>
        <v>16723.660683971983</v>
      </c>
      <c r="K68" s="7">
        <f t="shared" si="13"/>
        <v>0.0020236878530315483</v>
      </c>
      <c r="L68" s="30">
        <f t="shared" si="14"/>
        <v>83628.55255499385</v>
      </c>
      <c r="M68" s="10">
        <f t="shared" si="15"/>
        <v>32569.157996871778</v>
      </c>
      <c r="N68" s="31">
        <f t="shared" si="4"/>
        <v>116197.71055186563</v>
      </c>
      <c r="O68" s="7">
        <f t="shared" si="5"/>
        <v>16723.660683971983</v>
      </c>
      <c r="P68" s="7">
        <f t="shared" si="6"/>
        <v>16723.660683971983</v>
      </c>
      <c r="Q68" s="7">
        <f t="shared" si="16"/>
        <v>0.0020236878530315483</v>
      </c>
    </row>
    <row r="69" spans="1:17" s="4" customFormat="1" ht="12.75">
      <c r="A69" s="25" t="s">
        <v>485</v>
      </c>
      <c r="B69" s="26" t="s">
        <v>124</v>
      </c>
      <c r="C69" s="58">
        <v>4984</v>
      </c>
      <c r="D69" s="119">
        <v>8859182</v>
      </c>
      <c r="E69" s="27">
        <v>430500</v>
      </c>
      <c r="F69" s="28">
        <f t="shared" si="8"/>
        <v>102564.83876422764</v>
      </c>
      <c r="G69" s="29">
        <f t="shared" si="12"/>
        <v>0.004796776348918411</v>
      </c>
      <c r="H69" s="7">
        <f t="shared" si="9"/>
        <v>20.578819976771197</v>
      </c>
      <c r="I69" s="7">
        <f t="shared" si="10"/>
        <v>52724.83876422764</v>
      </c>
      <c r="J69" s="7">
        <f t="shared" si="11"/>
        <v>52724.83876422764</v>
      </c>
      <c r="K69" s="7">
        <f t="shared" si="13"/>
        <v>0.006380099296230923</v>
      </c>
      <c r="L69" s="30">
        <f t="shared" si="14"/>
        <v>232048.14810476694</v>
      </c>
      <c r="M69" s="10">
        <f t="shared" si="15"/>
        <v>102681.08379629432</v>
      </c>
      <c r="N69" s="31">
        <f t="shared" si="4"/>
        <v>334729.23190106126</v>
      </c>
      <c r="O69" s="7">
        <f t="shared" si="5"/>
        <v>52724.83876422764</v>
      </c>
      <c r="P69" s="7">
        <f t="shared" si="6"/>
        <v>52724.83876422764</v>
      </c>
      <c r="Q69" s="7">
        <f t="shared" si="16"/>
        <v>0.006380099296230923</v>
      </c>
    </row>
    <row r="70" spans="1:17" s="4" customFormat="1" ht="12.75">
      <c r="A70" s="25" t="s">
        <v>490</v>
      </c>
      <c r="B70" s="26" t="s">
        <v>258</v>
      </c>
      <c r="C70" s="58">
        <v>363</v>
      </c>
      <c r="D70" s="119">
        <v>580097.2799999999</v>
      </c>
      <c r="E70" s="27">
        <v>37100</v>
      </c>
      <c r="F70" s="28">
        <f aca="true" t="shared" si="17" ref="F70:F133">(C70*D70)/E70</f>
        <v>5675.884437735848</v>
      </c>
      <c r="G70" s="29">
        <f aca="true" t="shared" si="18" ref="G70:G133">F70/$F$499</f>
        <v>0.00026545108984874844</v>
      </c>
      <c r="H70" s="7">
        <f aca="true" t="shared" si="19" ref="H70:H133">D70/E70</f>
        <v>15.636045283018866</v>
      </c>
      <c r="I70" s="7">
        <f t="shared" si="10"/>
        <v>2045.8844377358485</v>
      </c>
      <c r="J70" s="7">
        <f t="shared" si="11"/>
        <v>2045.8844377358485</v>
      </c>
      <c r="K70" s="7">
        <f aca="true" t="shared" si="20" ref="K70:K133">J70/$J$499</f>
        <v>0.00024756729782973464</v>
      </c>
      <c r="L70" s="30">
        <f aca="true" t="shared" si="21" ref="L70:L133">$B$508*G70</f>
        <v>12841.422933066979</v>
      </c>
      <c r="M70" s="10">
        <f aca="true" t="shared" si="22" ref="M70:M133">$G$508*K70</f>
        <v>3984.3390006005734</v>
      </c>
      <c r="N70" s="31">
        <f aca="true" t="shared" si="23" ref="N70:N133">L70+M70</f>
        <v>16825.761933667553</v>
      </c>
      <c r="O70" s="7">
        <f aca="true" t="shared" si="24" ref="O70:O133">(H70-10)*C70</f>
        <v>2045.8844377358485</v>
      </c>
      <c r="P70" s="7">
        <f aca="true" t="shared" si="25" ref="P70:P133">IF(O70&gt;0,O70,0)</f>
        <v>2045.8844377358485</v>
      </c>
      <c r="Q70" s="7">
        <f aca="true" t="shared" si="26" ref="Q70:Q133">P70/$P$499</f>
        <v>0.00024756729782973464</v>
      </c>
    </row>
    <row r="71" spans="1:17" s="4" customFormat="1" ht="12.75">
      <c r="A71" s="25" t="s">
        <v>494</v>
      </c>
      <c r="B71" s="26" t="s">
        <v>373</v>
      </c>
      <c r="C71" s="58">
        <v>1174</v>
      </c>
      <c r="D71" s="119">
        <v>1571196</v>
      </c>
      <c r="E71" s="27">
        <v>90300</v>
      </c>
      <c r="F71" s="28">
        <f t="shared" si="17"/>
        <v>20427.287973421928</v>
      </c>
      <c r="G71" s="29">
        <f t="shared" si="18"/>
        <v>0.0009553481778360758</v>
      </c>
      <c r="H71" s="7">
        <f t="shared" si="19"/>
        <v>17.399734219269103</v>
      </c>
      <c r="I71" s="7">
        <f aca="true" t="shared" si="27" ref="I71:I134">(H71-10)*C71</f>
        <v>8687.287973421926</v>
      </c>
      <c r="J71" s="7">
        <f aca="true" t="shared" si="28" ref="J71:J134">IF(I71&gt;0,I71,0)</f>
        <v>8687.287973421926</v>
      </c>
      <c r="K71" s="7">
        <f t="shared" si="20"/>
        <v>0.0010512267307868839</v>
      </c>
      <c r="L71" s="30">
        <f t="shared" si="21"/>
        <v>46215.783129457646</v>
      </c>
      <c r="M71" s="10">
        <f t="shared" si="22"/>
        <v>16918.404404238554</v>
      </c>
      <c r="N71" s="31">
        <f t="shared" si="23"/>
        <v>63134.1875336962</v>
      </c>
      <c r="O71" s="7">
        <f t="shared" si="24"/>
        <v>8687.287973421926</v>
      </c>
      <c r="P71" s="7">
        <f t="shared" si="25"/>
        <v>8687.287973421926</v>
      </c>
      <c r="Q71" s="7">
        <f t="shared" si="26"/>
        <v>0.0010512267307868839</v>
      </c>
    </row>
    <row r="72" spans="1:17" s="4" customFormat="1" ht="12.75">
      <c r="A72" s="25" t="s">
        <v>496</v>
      </c>
      <c r="B72" s="26" t="s">
        <v>441</v>
      </c>
      <c r="C72" s="58">
        <v>8138</v>
      </c>
      <c r="D72" s="119">
        <v>9560262</v>
      </c>
      <c r="E72" s="27">
        <v>747000</v>
      </c>
      <c r="F72" s="28">
        <f t="shared" si="17"/>
        <v>104151.82350200803</v>
      </c>
      <c r="G72" s="29">
        <f t="shared" si="18"/>
        <v>0.0048709968220162</v>
      </c>
      <c r="H72" s="7">
        <f t="shared" si="19"/>
        <v>12.798208835341365</v>
      </c>
      <c r="I72" s="7">
        <f t="shared" si="27"/>
        <v>22771.82350200803</v>
      </c>
      <c r="J72" s="7">
        <f t="shared" si="28"/>
        <v>22771.82350200803</v>
      </c>
      <c r="K72" s="7">
        <f t="shared" si="20"/>
        <v>0.0027555607281938076</v>
      </c>
      <c r="L72" s="30">
        <f t="shared" si="21"/>
        <v>235638.62680984248</v>
      </c>
      <c r="M72" s="10">
        <f t="shared" si="22"/>
        <v>44347.893175361205</v>
      </c>
      <c r="N72" s="31">
        <f t="shared" si="23"/>
        <v>279986.5199852037</v>
      </c>
      <c r="O72" s="7">
        <f t="shared" si="24"/>
        <v>22771.82350200803</v>
      </c>
      <c r="P72" s="7">
        <f t="shared" si="25"/>
        <v>22771.82350200803</v>
      </c>
      <c r="Q72" s="7">
        <f t="shared" si="26"/>
        <v>0.0027555607281938076</v>
      </c>
    </row>
    <row r="73" spans="1:17" s="4" customFormat="1" ht="12.75">
      <c r="A73" s="25" t="s">
        <v>489</v>
      </c>
      <c r="B73" s="26" t="s">
        <v>221</v>
      </c>
      <c r="C73" s="58">
        <v>144</v>
      </c>
      <c r="D73" s="119">
        <v>389244</v>
      </c>
      <c r="E73" s="27">
        <v>32350</v>
      </c>
      <c r="F73" s="28">
        <f t="shared" si="17"/>
        <v>1732.647171561051</v>
      </c>
      <c r="G73" s="29">
        <f t="shared" si="18"/>
        <v>8.103284784242419E-05</v>
      </c>
      <c r="H73" s="7">
        <f t="shared" si="19"/>
        <v>12.03227202472952</v>
      </c>
      <c r="I73" s="7">
        <f t="shared" si="27"/>
        <v>292.647171561051</v>
      </c>
      <c r="J73" s="7">
        <f t="shared" si="28"/>
        <v>292.647171561051</v>
      </c>
      <c r="K73" s="7">
        <f t="shared" si="20"/>
        <v>3.5412493562472873E-05</v>
      </c>
      <c r="L73" s="30">
        <f t="shared" si="21"/>
        <v>3920.033145120422</v>
      </c>
      <c r="M73" s="10">
        <f t="shared" si="22"/>
        <v>569.9273710476748</v>
      </c>
      <c r="N73" s="31">
        <f t="shared" si="23"/>
        <v>4489.960516168097</v>
      </c>
      <c r="O73" s="7">
        <f t="shared" si="24"/>
        <v>292.647171561051</v>
      </c>
      <c r="P73" s="7">
        <f t="shared" si="25"/>
        <v>292.647171561051</v>
      </c>
      <c r="Q73" s="7">
        <f t="shared" si="26"/>
        <v>3.5412493562472873E-05</v>
      </c>
    </row>
    <row r="74" spans="1:17" s="4" customFormat="1" ht="12.75">
      <c r="A74" s="25" t="s">
        <v>495</v>
      </c>
      <c r="B74" s="26" t="s">
        <v>401</v>
      </c>
      <c r="C74" s="58">
        <v>3025</v>
      </c>
      <c r="D74" s="119">
        <v>3877835.24</v>
      </c>
      <c r="E74" s="27">
        <v>175950</v>
      </c>
      <c r="F74" s="28">
        <f t="shared" si="17"/>
        <v>66669.23331059961</v>
      </c>
      <c r="G74" s="29">
        <f t="shared" si="18"/>
        <v>0.0031180022841935766</v>
      </c>
      <c r="H74" s="7">
        <f t="shared" si="19"/>
        <v>22.03941597044615</v>
      </c>
      <c r="I74" s="7">
        <f t="shared" si="27"/>
        <v>36419.2333105996</v>
      </c>
      <c r="J74" s="7">
        <f t="shared" si="28"/>
        <v>36419.2333105996</v>
      </c>
      <c r="K74" s="7">
        <f t="shared" si="20"/>
        <v>0.004406999248556736</v>
      </c>
      <c r="L74" s="30">
        <f t="shared" si="21"/>
        <v>150836.02052797299</v>
      </c>
      <c r="M74" s="10">
        <f t="shared" si="22"/>
        <v>70926.0840812597</v>
      </c>
      <c r="N74" s="31">
        <f t="shared" si="23"/>
        <v>221762.1046092327</v>
      </c>
      <c r="O74" s="7">
        <f t="shared" si="24"/>
        <v>36419.2333105996</v>
      </c>
      <c r="P74" s="7">
        <f t="shared" si="25"/>
        <v>36419.2333105996</v>
      </c>
      <c r="Q74" s="7">
        <f t="shared" si="26"/>
        <v>0.004406999248556736</v>
      </c>
    </row>
    <row r="75" spans="1:17" s="4" customFormat="1" ht="12.75">
      <c r="A75" s="25" t="s">
        <v>493</v>
      </c>
      <c r="B75" s="26" t="s">
        <v>343</v>
      </c>
      <c r="C75" s="58">
        <v>448</v>
      </c>
      <c r="D75" s="119">
        <v>390392.39</v>
      </c>
      <c r="E75" s="27">
        <v>24600</v>
      </c>
      <c r="F75" s="28">
        <f t="shared" si="17"/>
        <v>7109.584988617886</v>
      </c>
      <c r="G75" s="29">
        <f t="shared" si="18"/>
        <v>0.0003325027322708769</v>
      </c>
      <c r="H75" s="7">
        <f t="shared" si="19"/>
        <v>15.869609349593496</v>
      </c>
      <c r="I75" s="7">
        <f t="shared" si="27"/>
        <v>2629.584988617886</v>
      </c>
      <c r="J75" s="7">
        <f t="shared" si="28"/>
        <v>2629.584988617886</v>
      </c>
      <c r="K75" s="7">
        <f t="shared" si="20"/>
        <v>0.00031819942418947935</v>
      </c>
      <c r="L75" s="30">
        <f t="shared" si="21"/>
        <v>16085.103338334626</v>
      </c>
      <c r="M75" s="10">
        <f t="shared" si="22"/>
        <v>5121.089848622625</v>
      </c>
      <c r="N75" s="31">
        <f t="shared" si="23"/>
        <v>21206.19318695725</v>
      </c>
      <c r="O75" s="7">
        <f t="shared" si="24"/>
        <v>2629.584988617886</v>
      </c>
      <c r="P75" s="7">
        <f t="shared" si="25"/>
        <v>2629.584988617886</v>
      </c>
      <c r="Q75" s="7">
        <f t="shared" si="26"/>
        <v>0.00031819942418947935</v>
      </c>
    </row>
    <row r="76" spans="1:17" s="4" customFormat="1" ht="12.75">
      <c r="A76" s="25" t="s">
        <v>487</v>
      </c>
      <c r="B76" s="26" t="s">
        <v>185</v>
      </c>
      <c r="C76" s="58">
        <v>4743</v>
      </c>
      <c r="D76" s="119">
        <v>15870947.48</v>
      </c>
      <c r="E76" s="27">
        <v>1198200</v>
      </c>
      <c r="F76" s="28">
        <f t="shared" si="17"/>
        <v>62824.156148923386</v>
      </c>
      <c r="G76" s="29">
        <f t="shared" si="18"/>
        <v>0.00293817481689464</v>
      </c>
      <c r="H76" s="7">
        <f t="shared" si="19"/>
        <v>13.245658053747288</v>
      </c>
      <c r="I76" s="7">
        <f t="shared" si="27"/>
        <v>15394.156148923388</v>
      </c>
      <c r="J76" s="7">
        <f t="shared" si="28"/>
        <v>15394.156148923388</v>
      </c>
      <c r="K76" s="7">
        <f t="shared" si="20"/>
        <v>0.0018628078741219796</v>
      </c>
      <c r="L76" s="30">
        <f t="shared" si="21"/>
        <v>142136.71338297802</v>
      </c>
      <c r="M76" s="10">
        <f t="shared" si="22"/>
        <v>29979.961523814003</v>
      </c>
      <c r="N76" s="31">
        <f t="shared" si="23"/>
        <v>172116.67490679203</v>
      </c>
      <c r="O76" s="7">
        <f t="shared" si="24"/>
        <v>15394.156148923388</v>
      </c>
      <c r="P76" s="7">
        <f t="shared" si="25"/>
        <v>15394.156148923388</v>
      </c>
      <c r="Q76" s="7">
        <f t="shared" si="26"/>
        <v>0.0018628078741219796</v>
      </c>
    </row>
    <row r="77" spans="1:17" s="4" customFormat="1" ht="12.75">
      <c r="A77" s="25" t="s">
        <v>493</v>
      </c>
      <c r="B77" s="26" t="s">
        <v>344</v>
      </c>
      <c r="C77" s="58">
        <v>2261</v>
      </c>
      <c r="D77" s="119">
        <v>1672905.6</v>
      </c>
      <c r="E77" s="27">
        <v>116550</v>
      </c>
      <c r="F77" s="28">
        <f t="shared" si="17"/>
        <v>32453.363891891895</v>
      </c>
      <c r="G77" s="29">
        <f t="shared" si="18"/>
        <v>0.0015177865069073222</v>
      </c>
      <c r="H77" s="7">
        <f t="shared" si="19"/>
        <v>14.353544401544402</v>
      </c>
      <c r="I77" s="7">
        <f t="shared" si="27"/>
        <v>9843.363891891893</v>
      </c>
      <c r="J77" s="7">
        <f t="shared" si="28"/>
        <v>9843.363891891893</v>
      </c>
      <c r="K77" s="7">
        <f t="shared" si="20"/>
        <v>0.001191120551739146</v>
      </c>
      <c r="L77" s="30">
        <f t="shared" si="21"/>
        <v>73424.21712566649</v>
      </c>
      <c r="M77" s="10">
        <f t="shared" si="22"/>
        <v>19169.85042174316</v>
      </c>
      <c r="N77" s="31">
        <f t="shared" si="23"/>
        <v>92594.06754740965</v>
      </c>
      <c r="O77" s="7">
        <f t="shared" si="24"/>
        <v>9843.363891891893</v>
      </c>
      <c r="P77" s="7">
        <f t="shared" si="25"/>
        <v>9843.363891891893</v>
      </c>
      <c r="Q77" s="7">
        <f t="shared" si="26"/>
        <v>0.001191120551739146</v>
      </c>
    </row>
    <row r="78" spans="1:17" s="4" customFormat="1" ht="12.75">
      <c r="A78" s="25" t="s">
        <v>489</v>
      </c>
      <c r="B78" s="26" t="s">
        <v>222</v>
      </c>
      <c r="C78" s="58">
        <v>942</v>
      </c>
      <c r="D78" s="119">
        <v>1145232</v>
      </c>
      <c r="E78" s="27">
        <v>54650</v>
      </c>
      <c r="F78" s="28">
        <f t="shared" si="17"/>
        <v>19740.321024702655</v>
      </c>
      <c r="G78" s="29">
        <f t="shared" si="18"/>
        <v>0.0009232199470329231</v>
      </c>
      <c r="H78" s="7">
        <f t="shared" si="19"/>
        <v>20.955754803293686</v>
      </c>
      <c r="I78" s="7">
        <f t="shared" si="27"/>
        <v>10320.321024702653</v>
      </c>
      <c r="J78" s="7">
        <f t="shared" si="28"/>
        <v>10320.321024702653</v>
      </c>
      <c r="K78" s="7">
        <f t="shared" si="20"/>
        <v>0.0012488359272377026</v>
      </c>
      <c r="L78" s="30">
        <f t="shared" si="21"/>
        <v>44661.55255511887</v>
      </c>
      <c r="M78" s="10">
        <f t="shared" si="22"/>
        <v>20098.71955570834</v>
      </c>
      <c r="N78" s="31">
        <f t="shared" si="23"/>
        <v>64760.27211082721</v>
      </c>
      <c r="O78" s="7">
        <f t="shared" si="24"/>
        <v>10320.321024702653</v>
      </c>
      <c r="P78" s="7">
        <f t="shared" si="25"/>
        <v>10320.321024702653</v>
      </c>
      <c r="Q78" s="7">
        <f t="shared" si="26"/>
        <v>0.0012488359272377026</v>
      </c>
    </row>
    <row r="79" spans="1:17" s="4" customFormat="1" ht="12.75">
      <c r="A79" s="25" t="s">
        <v>483</v>
      </c>
      <c r="B79" s="26" t="s">
        <v>77</v>
      </c>
      <c r="C79" s="58">
        <v>9041</v>
      </c>
      <c r="D79" s="119">
        <v>28034746</v>
      </c>
      <c r="E79" s="27">
        <v>1840800</v>
      </c>
      <c r="F79" s="28">
        <f t="shared" si="17"/>
        <v>137691.2964939157</v>
      </c>
      <c r="G79" s="29">
        <f t="shared" si="18"/>
        <v>0.006439578733138771</v>
      </c>
      <c r="H79" s="7">
        <f t="shared" si="19"/>
        <v>15.229653411560191</v>
      </c>
      <c r="I79" s="7">
        <f t="shared" si="27"/>
        <v>47281.29649391569</v>
      </c>
      <c r="J79" s="7">
        <f t="shared" si="28"/>
        <v>47281.29649391569</v>
      </c>
      <c r="K79" s="7">
        <f t="shared" si="20"/>
        <v>0.005721390023299316</v>
      </c>
      <c r="L79" s="30">
        <f t="shared" si="21"/>
        <v>311520.11494899687</v>
      </c>
      <c r="M79" s="10">
        <f t="shared" si="22"/>
        <v>92079.84094553755</v>
      </c>
      <c r="N79" s="31">
        <f t="shared" si="23"/>
        <v>403599.9558945344</v>
      </c>
      <c r="O79" s="7">
        <f t="shared" si="24"/>
        <v>47281.29649391569</v>
      </c>
      <c r="P79" s="7">
        <f t="shared" si="25"/>
        <v>47281.29649391569</v>
      </c>
      <c r="Q79" s="7">
        <f t="shared" si="26"/>
        <v>0.005721390023299316</v>
      </c>
    </row>
    <row r="80" spans="1:17" s="4" customFormat="1" ht="12.75">
      <c r="A80" s="25" t="s">
        <v>493</v>
      </c>
      <c r="B80" s="26" t="s">
        <v>345</v>
      </c>
      <c r="C80" s="58">
        <v>64</v>
      </c>
      <c r="D80" s="119">
        <v>234647.35</v>
      </c>
      <c r="E80" s="27">
        <v>36550</v>
      </c>
      <c r="F80" s="28">
        <f t="shared" si="17"/>
        <v>410.87360875512996</v>
      </c>
      <c r="G80" s="29">
        <f t="shared" si="18"/>
        <v>1.9215832956184195E-05</v>
      </c>
      <c r="H80" s="7">
        <f t="shared" si="19"/>
        <v>6.419900136798906</v>
      </c>
      <c r="I80" s="7">
        <f t="shared" si="27"/>
        <v>-229.12639124487004</v>
      </c>
      <c r="J80" s="7">
        <f t="shared" si="28"/>
        <v>0</v>
      </c>
      <c r="K80" s="7">
        <f t="shared" si="20"/>
        <v>0</v>
      </c>
      <c r="L80" s="30">
        <f t="shared" si="21"/>
        <v>929.5823126668221</v>
      </c>
      <c r="M80" s="10">
        <f t="shared" si="22"/>
        <v>0</v>
      </c>
      <c r="N80" s="31">
        <f t="shared" si="23"/>
        <v>929.5823126668221</v>
      </c>
      <c r="O80" s="7">
        <f t="shared" si="24"/>
        <v>-229.12639124487004</v>
      </c>
      <c r="P80" s="7">
        <f t="shared" si="25"/>
        <v>0</v>
      </c>
      <c r="Q80" s="7">
        <f t="shared" si="26"/>
        <v>0</v>
      </c>
    </row>
    <row r="81" spans="1:17" s="4" customFormat="1" ht="12.75">
      <c r="A81" s="9" t="s">
        <v>482</v>
      </c>
      <c r="B81" s="26" t="s">
        <v>19</v>
      </c>
      <c r="C81" s="58">
        <v>7856</v>
      </c>
      <c r="D81" s="119">
        <v>7904624.25</v>
      </c>
      <c r="E81" s="27">
        <v>374050</v>
      </c>
      <c r="F81" s="28">
        <f t="shared" si="17"/>
        <v>166017.18515706455</v>
      </c>
      <c r="G81" s="29">
        <f t="shared" si="18"/>
        <v>0.007764330513949623</v>
      </c>
      <c r="H81" s="7">
        <f t="shared" si="19"/>
        <v>21.13253375217217</v>
      </c>
      <c r="I81" s="7">
        <f t="shared" si="27"/>
        <v>87457.18515706455</v>
      </c>
      <c r="J81" s="7">
        <f t="shared" si="28"/>
        <v>87457.18515706455</v>
      </c>
      <c r="K81" s="7">
        <f t="shared" si="20"/>
        <v>0.010582972628253971</v>
      </c>
      <c r="L81" s="30">
        <f t="shared" si="21"/>
        <v>375606.1125179611</v>
      </c>
      <c r="M81" s="10">
        <f t="shared" si="22"/>
        <v>170321.9728723645</v>
      </c>
      <c r="N81" s="31">
        <f t="shared" si="23"/>
        <v>545928.0853903256</v>
      </c>
      <c r="O81" s="7">
        <f t="shared" si="24"/>
        <v>87457.18515706455</v>
      </c>
      <c r="P81" s="7">
        <f t="shared" si="25"/>
        <v>87457.18515706455</v>
      </c>
      <c r="Q81" s="7">
        <f t="shared" si="26"/>
        <v>0.010582972628253971</v>
      </c>
    </row>
    <row r="82" spans="1:17" s="4" customFormat="1" ht="12.75">
      <c r="A82" s="25" t="s">
        <v>490</v>
      </c>
      <c r="B82" s="26" t="s">
        <v>259</v>
      </c>
      <c r="C82" s="58">
        <v>2831</v>
      </c>
      <c r="D82" s="119">
        <v>2339898.02</v>
      </c>
      <c r="E82" s="27">
        <v>168800</v>
      </c>
      <c r="F82" s="28">
        <f t="shared" si="17"/>
        <v>39243.19487334123</v>
      </c>
      <c r="G82" s="29">
        <f t="shared" si="18"/>
        <v>0.0018353349090438357</v>
      </c>
      <c r="H82" s="7">
        <f t="shared" si="19"/>
        <v>13.86195509478673</v>
      </c>
      <c r="I82" s="7">
        <f t="shared" si="27"/>
        <v>10933.194873341232</v>
      </c>
      <c r="J82" s="7">
        <f t="shared" si="28"/>
        <v>10933.194873341232</v>
      </c>
      <c r="K82" s="7">
        <f t="shared" si="20"/>
        <v>0.001322998240523529</v>
      </c>
      <c r="L82" s="30">
        <f t="shared" si="21"/>
        <v>88785.89198591317</v>
      </c>
      <c r="M82" s="10">
        <f t="shared" si="22"/>
        <v>21292.285102490285</v>
      </c>
      <c r="N82" s="31">
        <f t="shared" si="23"/>
        <v>110078.17708840346</v>
      </c>
      <c r="O82" s="7">
        <f t="shared" si="24"/>
        <v>10933.194873341232</v>
      </c>
      <c r="P82" s="7">
        <f t="shared" si="25"/>
        <v>10933.194873341232</v>
      </c>
      <c r="Q82" s="7">
        <f t="shared" si="26"/>
        <v>0.001322998240523529</v>
      </c>
    </row>
    <row r="83" spans="1:17" s="4" customFormat="1" ht="12.75">
      <c r="A83" s="25" t="s">
        <v>484</v>
      </c>
      <c r="B83" s="26" t="s">
        <v>100</v>
      </c>
      <c r="C83" s="58">
        <v>779</v>
      </c>
      <c r="D83" s="119">
        <v>3273533.2</v>
      </c>
      <c r="E83" s="27">
        <v>574300</v>
      </c>
      <c r="F83" s="28">
        <f t="shared" si="17"/>
        <v>4440.331469266934</v>
      </c>
      <c r="G83" s="29">
        <f t="shared" si="18"/>
        <v>0.00020766645986837432</v>
      </c>
      <c r="H83" s="7">
        <f t="shared" si="19"/>
        <v>5.70004039700505</v>
      </c>
      <c r="I83" s="7">
        <f t="shared" si="27"/>
        <v>-3349.6685307330663</v>
      </c>
      <c r="J83" s="7">
        <f t="shared" si="28"/>
        <v>0</v>
      </c>
      <c r="K83" s="7">
        <f t="shared" si="20"/>
        <v>0</v>
      </c>
      <c r="L83" s="30">
        <f t="shared" si="21"/>
        <v>10046.042160542851</v>
      </c>
      <c r="M83" s="10">
        <f t="shared" si="22"/>
        <v>0</v>
      </c>
      <c r="N83" s="31">
        <f t="shared" si="23"/>
        <v>10046.042160542851</v>
      </c>
      <c r="O83" s="7">
        <f t="shared" si="24"/>
        <v>-3349.6685307330663</v>
      </c>
      <c r="P83" s="7">
        <f t="shared" si="25"/>
        <v>0</v>
      </c>
      <c r="Q83" s="7">
        <f t="shared" si="26"/>
        <v>0</v>
      </c>
    </row>
    <row r="84" spans="1:17" s="4" customFormat="1" ht="12.75">
      <c r="A84" s="25" t="s">
        <v>490</v>
      </c>
      <c r="B84" s="26" t="s">
        <v>260</v>
      </c>
      <c r="C84" s="58">
        <v>156</v>
      </c>
      <c r="D84" s="119">
        <v>189668.17</v>
      </c>
      <c r="E84" s="27">
        <v>23950</v>
      </c>
      <c r="F84" s="28">
        <f t="shared" si="17"/>
        <v>1235.4168901878916</v>
      </c>
      <c r="G84" s="29">
        <f t="shared" si="18"/>
        <v>5.777826583952547E-05</v>
      </c>
      <c r="H84" s="7">
        <f t="shared" si="19"/>
        <v>7.919339039665972</v>
      </c>
      <c r="I84" s="7">
        <f t="shared" si="27"/>
        <v>-324.58310981210843</v>
      </c>
      <c r="J84" s="7">
        <f t="shared" si="28"/>
        <v>0</v>
      </c>
      <c r="K84" s="7">
        <f t="shared" si="20"/>
        <v>0</v>
      </c>
      <c r="L84" s="30">
        <f t="shared" si="21"/>
        <v>2795.0729017811977</v>
      </c>
      <c r="M84" s="10">
        <f t="shared" si="22"/>
        <v>0</v>
      </c>
      <c r="N84" s="31">
        <f t="shared" si="23"/>
        <v>2795.0729017811977</v>
      </c>
      <c r="O84" s="7">
        <f t="shared" si="24"/>
        <v>-324.58310981210843</v>
      </c>
      <c r="P84" s="7">
        <f t="shared" si="25"/>
        <v>0</v>
      </c>
      <c r="Q84" s="7">
        <f t="shared" si="26"/>
        <v>0</v>
      </c>
    </row>
    <row r="85" spans="1:17" s="4" customFormat="1" ht="12.75">
      <c r="A85" s="25" t="s">
        <v>484</v>
      </c>
      <c r="B85" s="26" t="s">
        <v>101</v>
      </c>
      <c r="C85" s="58">
        <v>563</v>
      </c>
      <c r="D85" s="119">
        <v>529583</v>
      </c>
      <c r="E85" s="27">
        <v>30550</v>
      </c>
      <c r="F85" s="28">
        <f t="shared" si="17"/>
        <v>9759.581963993453</v>
      </c>
      <c r="G85" s="29">
        <f t="shared" si="18"/>
        <v>0.00045643841012444865</v>
      </c>
      <c r="H85" s="7">
        <f t="shared" si="19"/>
        <v>17.334959083469723</v>
      </c>
      <c r="I85" s="7">
        <f t="shared" si="27"/>
        <v>4129.581963993454</v>
      </c>
      <c r="J85" s="7">
        <f t="shared" si="28"/>
        <v>4129.581963993454</v>
      </c>
      <c r="K85" s="7">
        <f t="shared" si="20"/>
        <v>0.0004997102617993849</v>
      </c>
      <c r="L85" s="30">
        <f t="shared" si="21"/>
        <v>22080.597486506653</v>
      </c>
      <c r="M85" s="10">
        <f t="shared" si="22"/>
        <v>8042.318604038488</v>
      </c>
      <c r="N85" s="31">
        <f t="shared" si="23"/>
        <v>30122.916090545143</v>
      </c>
      <c r="O85" s="7">
        <f t="shared" si="24"/>
        <v>4129.581963993454</v>
      </c>
      <c r="P85" s="7">
        <f t="shared" si="25"/>
        <v>4129.581963993454</v>
      </c>
      <c r="Q85" s="7">
        <f t="shared" si="26"/>
        <v>0.0004997102617993849</v>
      </c>
    </row>
    <row r="86" spans="1:17" s="4" customFormat="1" ht="12.75">
      <c r="A86" s="9" t="s">
        <v>482</v>
      </c>
      <c r="B86" s="26" t="s">
        <v>20</v>
      </c>
      <c r="C86" s="58">
        <v>214</v>
      </c>
      <c r="D86" s="119">
        <v>239760</v>
      </c>
      <c r="E86" s="27">
        <v>11650</v>
      </c>
      <c r="F86" s="28">
        <f t="shared" si="17"/>
        <v>4404.175107296137</v>
      </c>
      <c r="G86" s="29">
        <f t="shared" si="18"/>
        <v>0.00020597549068191527</v>
      </c>
      <c r="H86" s="7">
        <f t="shared" si="19"/>
        <v>20.580257510729613</v>
      </c>
      <c r="I86" s="7">
        <f t="shared" si="27"/>
        <v>2264.175107296137</v>
      </c>
      <c r="J86" s="7">
        <f t="shared" si="28"/>
        <v>2264.175107296137</v>
      </c>
      <c r="K86" s="7">
        <f t="shared" si="20"/>
        <v>0.00027398209927584723</v>
      </c>
      <c r="L86" s="30">
        <f t="shared" si="21"/>
        <v>9964.240083548262</v>
      </c>
      <c r="M86" s="10">
        <f t="shared" si="22"/>
        <v>4409.4578451228</v>
      </c>
      <c r="N86" s="31">
        <f t="shared" si="23"/>
        <v>14373.697928671063</v>
      </c>
      <c r="O86" s="7">
        <f t="shared" si="24"/>
        <v>2264.175107296137</v>
      </c>
      <c r="P86" s="7">
        <f t="shared" si="25"/>
        <v>2264.175107296137</v>
      </c>
      <c r="Q86" s="7">
        <f t="shared" si="26"/>
        <v>0.00027398209927584723</v>
      </c>
    </row>
    <row r="87" spans="1:17" s="4" customFormat="1" ht="12.75">
      <c r="A87" s="25" t="s">
        <v>483</v>
      </c>
      <c r="B87" s="26" t="s">
        <v>78</v>
      </c>
      <c r="C87" s="58">
        <v>3824</v>
      </c>
      <c r="D87" s="119">
        <v>8492385</v>
      </c>
      <c r="E87" s="27">
        <v>640200</v>
      </c>
      <c r="F87" s="28">
        <f t="shared" si="17"/>
        <v>50726.14845360825</v>
      </c>
      <c r="G87" s="29">
        <f t="shared" si="18"/>
        <v>0.002372372365673309</v>
      </c>
      <c r="H87" s="7">
        <f t="shared" si="19"/>
        <v>13.26520618556701</v>
      </c>
      <c r="I87" s="7">
        <f t="shared" si="27"/>
        <v>12486.148453608246</v>
      </c>
      <c r="J87" s="7">
        <f t="shared" si="28"/>
        <v>12486.148453608246</v>
      </c>
      <c r="K87" s="7">
        <f t="shared" si="20"/>
        <v>0.0015109172228621375</v>
      </c>
      <c r="L87" s="30">
        <f t="shared" si="21"/>
        <v>114765.53710775894</v>
      </c>
      <c r="M87" s="10">
        <f t="shared" si="22"/>
        <v>24316.646303862817</v>
      </c>
      <c r="N87" s="31">
        <f t="shared" si="23"/>
        <v>139082.18341162175</v>
      </c>
      <c r="O87" s="7">
        <f t="shared" si="24"/>
        <v>12486.148453608246</v>
      </c>
      <c r="P87" s="7">
        <f t="shared" si="25"/>
        <v>12486.148453608246</v>
      </c>
      <c r="Q87" s="7">
        <f t="shared" si="26"/>
        <v>0.0015109172228621375</v>
      </c>
    </row>
    <row r="88" spans="1:17" s="4" customFormat="1" ht="12.75">
      <c r="A88" s="25" t="s">
        <v>485</v>
      </c>
      <c r="B88" s="26" t="s">
        <v>125</v>
      </c>
      <c r="C88" s="58">
        <v>1366</v>
      </c>
      <c r="D88" s="119">
        <v>2884599</v>
      </c>
      <c r="E88" s="27">
        <v>291100</v>
      </c>
      <c r="F88" s="28">
        <f t="shared" si="17"/>
        <v>13536.112105805565</v>
      </c>
      <c r="G88" s="29">
        <f t="shared" si="18"/>
        <v>0.0006330600543788148</v>
      </c>
      <c r="H88" s="7">
        <f t="shared" si="19"/>
        <v>9.909306080384747</v>
      </c>
      <c r="I88" s="7">
        <f t="shared" si="27"/>
        <v>-123.88789419443586</v>
      </c>
      <c r="J88" s="7">
        <f t="shared" si="28"/>
        <v>0</v>
      </c>
      <c r="K88" s="7">
        <f t="shared" si="20"/>
        <v>0</v>
      </c>
      <c r="L88" s="30">
        <f t="shared" si="21"/>
        <v>30624.82020676876</v>
      </c>
      <c r="M88" s="10">
        <f t="shared" si="22"/>
        <v>0</v>
      </c>
      <c r="N88" s="31">
        <f t="shared" si="23"/>
        <v>30624.82020676876</v>
      </c>
      <c r="O88" s="7">
        <f t="shared" si="24"/>
        <v>-123.88789419443586</v>
      </c>
      <c r="P88" s="7">
        <f t="shared" si="25"/>
        <v>0</v>
      </c>
      <c r="Q88" s="7">
        <f t="shared" si="26"/>
        <v>0</v>
      </c>
    </row>
    <row r="89" spans="1:17" s="4" customFormat="1" ht="12.75">
      <c r="A89" s="9" t="s">
        <v>482</v>
      </c>
      <c r="B89" s="26" t="s">
        <v>21</v>
      </c>
      <c r="C89" s="58">
        <v>403</v>
      </c>
      <c r="D89" s="119">
        <v>336489</v>
      </c>
      <c r="E89" s="27">
        <v>25750</v>
      </c>
      <c r="F89" s="28">
        <f t="shared" si="17"/>
        <v>5266.216194174757</v>
      </c>
      <c r="G89" s="29">
        <f t="shared" si="18"/>
        <v>0.0002462916296936551</v>
      </c>
      <c r="H89" s="7">
        <f t="shared" si="19"/>
        <v>13.067533980582525</v>
      </c>
      <c r="I89" s="7">
        <f t="shared" si="27"/>
        <v>1236.2161941747574</v>
      </c>
      <c r="J89" s="7">
        <f t="shared" si="28"/>
        <v>1236.2161941747574</v>
      </c>
      <c r="K89" s="7">
        <f t="shared" si="20"/>
        <v>0.0001495913928862477</v>
      </c>
      <c r="L89" s="30">
        <f t="shared" si="21"/>
        <v>11914.567702745691</v>
      </c>
      <c r="M89" s="10">
        <f t="shared" si="22"/>
        <v>2407.518384115324</v>
      </c>
      <c r="N89" s="31">
        <f t="shared" si="23"/>
        <v>14322.086086861014</v>
      </c>
      <c r="O89" s="7">
        <f t="shared" si="24"/>
        <v>1236.2161941747574</v>
      </c>
      <c r="P89" s="7">
        <f t="shared" si="25"/>
        <v>1236.2161941747574</v>
      </c>
      <c r="Q89" s="7">
        <f t="shared" si="26"/>
        <v>0.0001495913928862477</v>
      </c>
    </row>
    <row r="90" spans="1:17" s="4" customFormat="1" ht="12.75">
      <c r="A90" s="9" t="s">
        <v>482</v>
      </c>
      <c r="B90" s="26" t="s">
        <v>22</v>
      </c>
      <c r="C90" s="58">
        <v>301</v>
      </c>
      <c r="D90" s="119">
        <v>290974</v>
      </c>
      <c r="E90" s="27">
        <v>18300</v>
      </c>
      <c r="F90" s="28">
        <f t="shared" si="17"/>
        <v>4785.965792349727</v>
      </c>
      <c r="G90" s="29">
        <f t="shared" si="18"/>
        <v>0.00022383116666569266</v>
      </c>
      <c r="H90" s="7">
        <f t="shared" si="19"/>
        <v>15.900218579234974</v>
      </c>
      <c r="I90" s="7">
        <f t="shared" si="27"/>
        <v>1775.965792349727</v>
      </c>
      <c r="J90" s="7">
        <f t="shared" si="28"/>
        <v>1775.965792349727</v>
      </c>
      <c r="K90" s="7">
        <f t="shared" si="20"/>
        <v>0.00021490512569548813</v>
      </c>
      <c r="L90" s="30">
        <f t="shared" si="21"/>
        <v>10828.023642297789</v>
      </c>
      <c r="M90" s="10">
        <f t="shared" si="22"/>
        <v>3458.6752016269706</v>
      </c>
      <c r="N90" s="31">
        <f t="shared" si="23"/>
        <v>14286.69884392476</v>
      </c>
      <c r="O90" s="7">
        <f t="shared" si="24"/>
        <v>1775.965792349727</v>
      </c>
      <c r="P90" s="7">
        <f t="shared" si="25"/>
        <v>1775.965792349727</v>
      </c>
      <c r="Q90" s="7">
        <f t="shared" si="26"/>
        <v>0.00021490512569548813</v>
      </c>
    </row>
    <row r="91" spans="1:17" s="4" customFormat="1" ht="12.75">
      <c r="A91" s="9" t="s">
        <v>482</v>
      </c>
      <c r="B91" s="26" t="s">
        <v>23</v>
      </c>
      <c r="C91" s="58">
        <v>458</v>
      </c>
      <c r="D91" s="119">
        <v>404576</v>
      </c>
      <c r="E91" s="27">
        <v>30600</v>
      </c>
      <c r="F91" s="28">
        <f t="shared" si="17"/>
        <v>6055.418562091503</v>
      </c>
      <c r="G91" s="29">
        <f t="shared" si="18"/>
        <v>0.0002832012304744424</v>
      </c>
      <c r="H91" s="7">
        <f t="shared" si="19"/>
        <v>13.221437908496732</v>
      </c>
      <c r="I91" s="7">
        <f t="shared" si="27"/>
        <v>1475.4185620915032</v>
      </c>
      <c r="J91" s="7">
        <f t="shared" si="28"/>
        <v>1475.4185620915032</v>
      </c>
      <c r="K91" s="7">
        <f t="shared" si="20"/>
        <v>0.0001785366660245288</v>
      </c>
      <c r="L91" s="30">
        <f t="shared" si="21"/>
        <v>13700.101128834895</v>
      </c>
      <c r="M91" s="10">
        <f t="shared" si="22"/>
        <v>2873.3625471323903</v>
      </c>
      <c r="N91" s="31">
        <f t="shared" si="23"/>
        <v>16573.463675967287</v>
      </c>
      <c r="O91" s="7">
        <f t="shared" si="24"/>
        <v>1475.4185620915032</v>
      </c>
      <c r="P91" s="7">
        <f t="shared" si="25"/>
        <v>1475.4185620915032</v>
      </c>
      <c r="Q91" s="7">
        <f t="shared" si="26"/>
        <v>0.0001785366660245288</v>
      </c>
    </row>
    <row r="92" spans="1:17" s="4" customFormat="1" ht="12.75">
      <c r="A92" s="25" t="s">
        <v>490</v>
      </c>
      <c r="B92" s="26" t="s">
        <v>261</v>
      </c>
      <c r="C92" s="58">
        <v>1470</v>
      </c>
      <c r="D92" s="119">
        <v>931690.35</v>
      </c>
      <c r="E92" s="27">
        <v>66250</v>
      </c>
      <c r="F92" s="28">
        <f t="shared" si="17"/>
        <v>20672.978332075472</v>
      </c>
      <c r="G92" s="29">
        <f t="shared" si="18"/>
        <v>0.0009668386819478772</v>
      </c>
      <c r="H92" s="7">
        <f t="shared" si="19"/>
        <v>14.063250566037736</v>
      </c>
      <c r="I92" s="7">
        <f t="shared" si="27"/>
        <v>5972.978332075471</v>
      </c>
      <c r="J92" s="7">
        <f t="shared" si="28"/>
        <v>5972.978332075471</v>
      </c>
      <c r="K92" s="7">
        <f t="shared" si="20"/>
        <v>0.0007227749908024874</v>
      </c>
      <c r="L92" s="30">
        <f t="shared" si="21"/>
        <v>46771.646068644906</v>
      </c>
      <c r="M92" s="10">
        <f t="shared" si="22"/>
        <v>11632.31416167757</v>
      </c>
      <c r="N92" s="31">
        <f t="shared" si="23"/>
        <v>58403.960230322475</v>
      </c>
      <c r="O92" s="7">
        <f t="shared" si="24"/>
        <v>5972.978332075471</v>
      </c>
      <c r="P92" s="7">
        <f t="shared" si="25"/>
        <v>5972.978332075471</v>
      </c>
      <c r="Q92" s="7">
        <f t="shared" si="26"/>
        <v>0.0007227749908024874</v>
      </c>
    </row>
    <row r="93" spans="1:17" s="4" customFormat="1" ht="12.75">
      <c r="A93" s="25" t="s">
        <v>495</v>
      </c>
      <c r="B93" s="26" t="s">
        <v>402</v>
      </c>
      <c r="C93" s="58">
        <v>324</v>
      </c>
      <c r="D93" s="119">
        <v>560353</v>
      </c>
      <c r="E93" s="27">
        <v>26400</v>
      </c>
      <c r="F93" s="28">
        <f t="shared" si="17"/>
        <v>6877.0595454545455</v>
      </c>
      <c r="G93" s="29">
        <f t="shared" si="18"/>
        <v>0.00032162792800338654</v>
      </c>
      <c r="H93" s="7">
        <f t="shared" si="19"/>
        <v>21.225492424242425</v>
      </c>
      <c r="I93" s="7">
        <f t="shared" si="27"/>
        <v>3637.059545454546</v>
      </c>
      <c r="J93" s="7">
        <f t="shared" si="28"/>
        <v>3637.059545454546</v>
      </c>
      <c r="K93" s="7">
        <f t="shared" si="20"/>
        <v>0.00044011137046944047</v>
      </c>
      <c r="L93" s="30">
        <f t="shared" si="21"/>
        <v>15559.025404381764</v>
      </c>
      <c r="M93" s="10">
        <f t="shared" si="22"/>
        <v>7083.136235445651</v>
      </c>
      <c r="N93" s="31">
        <f t="shared" si="23"/>
        <v>22642.161639827416</v>
      </c>
      <c r="O93" s="7">
        <f t="shared" si="24"/>
        <v>3637.059545454546</v>
      </c>
      <c r="P93" s="7">
        <f t="shared" si="25"/>
        <v>3637.059545454546</v>
      </c>
      <c r="Q93" s="7">
        <f t="shared" si="26"/>
        <v>0.00044011137046944047</v>
      </c>
    </row>
    <row r="94" spans="1:17" s="4" customFormat="1" ht="12.75">
      <c r="A94" s="25" t="s">
        <v>483</v>
      </c>
      <c r="B94" s="33" t="s">
        <v>476</v>
      </c>
      <c r="C94" s="58">
        <v>345</v>
      </c>
      <c r="D94" s="119">
        <v>2551972</v>
      </c>
      <c r="E94" s="27">
        <v>193650</v>
      </c>
      <c r="F94" s="28">
        <f t="shared" si="17"/>
        <v>4546.503175832688</v>
      </c>
      <c r="G94" s="29">
        <f t="shared" si="18"/>
        <v>0.00021263192305356622</v>
      </c>
      <c r="H94" s="7">
        <f t="shared" si="19"/>
        <v>13.178270074877355</v>
      </c>
      <c r="I94" s="7">
        <f t="shared" si="27"/>
        <v>1096.5031758326877</v>
      </c>
      <c r="J94" s="7">
        <f t="shared" si="28"/>
        <v>1096.5031758326877</v>
      </c>
      <c r="K94" s="7">
        <f t="shared" si="20"/>
        <v>0.00013268507413988643</v>
      </c>
      <c r="L94" s="30">
        <f t="shared" si="21"/>
        <v>10286.250678262462</v>
      </c>
      <c r="M94" s="10">
        <f t="shared" si="22"/>
        <v>2135.42871101141</v>
      </c>
      <c r="N94" s="31">
        <f t="shared" si="23"/>
        <v>12421.679389273871</v>
      </c>
      <c r="O94" s="7">
        <f t="shared" si="24"/>
        <v>1096.5031758326877</v>
      </c>
      <c r="P94" s="7">
        <f t="shared" si="25"/>
        <v>1096.5031758326877</v>
      </c>
      <c r="Q94" s="7">
        <f t="shared" si="26"/>
        <v>0.00013268507413988643</v>
      </c>
    </row>
    <row r="95" spans="1:17" s="4" customFormat="1" ht="12.75">
      <c r="A95" s="25" t="s">
        <v>486</v>
      </c>
      <c r="B95" s="26" t="s">
        <v>159</v>
      </c>
      <c r="C95" s="58">
        <v>2686</v>
      </c>
      <c r="D95" s="119">
        <v>2614068</v>
      </c>
      <c r="E95" s="27">
        <v>158350</v>
      </c>
      <c r="F95" s="28">
        <f t="shared" si="17"/>
        <v>44340.93241553521</v>
      </c>
      <c r="G95" s="29">
        <f t="shared" si="18"/>
        <v>0.0020737470897678805</v>
      </c>
      <c r="H95" s="7">
        <f t="shared" si="19"/>
        <v>16.50816545626776</v>
      </c>
      <c r="I95" s="7">
        <f t="shared" si="27"/>
        <v>17480.932415535208</v>
      </c>
      <c r="J95" s="7">
        <f t="shared" si="28"/>
        <v>17480.932415535208</v>
      </c>
      <c r="K95" s="7">
        <f t="shared" si="20"/>
        <v>0.0021153233886698312</v>
      </c>
      <c r="L95" s="30">
        <f t="shared" si="21"/>
        <v>100319.28462263846</v>
      </c>
      <c r="M95" s="10">
        <f t="shared" si="22"/>
        <v>34043.936942577435</v>
      </c>
      <c r="N95" s="31">
        <f t="shared" si="23"/>
        <v>134363.2215652159</v>
      </c>
      <c r="O95" s="7">
        <f t="shared" si="24"/>
        <v>17480.932415535208</v>
      </c>
      <c r="P95" s="7">
        <f t="shared" si="25"/>
        <v>17480.932415535208</v>
      </c>
      <c r="Q95" s="7">
        <f t="shared" si="26"/>
        <v>0.0021153233886698312</v>
      </c>
    </row>
    <row r="96" spans="1:17" s="4" customFormat="1" ht="12.75">
      <c r="A96" s="25" t="s">
        <v>495</v>
      </c>
      <c r="B96" s="26" t="s">
        <v>403</v>
      </c>
      <c r="C96" s="58">
        <v>1193</v>
      </c>
      <c r="D96" s="119">
        <v>1519970.4</v>
      </c>
      <c r="E96" s="27">
        <v>87950</v>
      </c>
      <c r="F96" s="28">
        <f t="shared" si="17"/>
        <v>20617.67694371802</v>
      </c>
      <c r="G96" s="29">
        <f t="shared" si="18"/>
        <v>0.0009642523336931388</v>
      </c>
      <c r="H96" s="7">
        <f t="shared" si="19"/>
        <v>17.282210346787945</v>
      </c>
      <c r="I96" s="7">
        <f t="shared" si="27"/>
        <v>8687.67694371802</v>
      </c>
      <c r="J96" s="7">
        <f t="shared" si="28"/>
        <v>8687.67694371802</v>
      </c>
      <c r="K96" s="7">
        <f t="shared" si="20"/>
        <v>0.0010512737990979594</v>
      </c>
      <c r="L96" s="30">
        <f t="shared" si="21"/>
        <v>46646.52926535652</v>
      </c>
      <c r="M96" s="10">
        <f t="shared" si="22"/>
        <v>16919.161919908656</v>
      </c>
      <c r="N96" s="31">
        <f t="shared" si="23"/>
        <v>63565.691185265176</v>
      </c>
      <c r="O96" s="7">
        <f t="shared" si="24"/>
        <v>8687.67694371802</v>
      </c>
      <c r="P96" s="7">
        <f t="shared" si="25"/>
        <v>8687.67694371802</v>
      </c>
      <c r="Q96" s="7">
        <f t="shared" si="26"/>
        <v>0.0010512737990979594</v>
      </c>
    </row>
    <row r="97" spans="1:17" s="4" customFormat="1" ht="12.75">
      <c r="A97" s="25" t="s">
        <v>490</v>
      </c>
      <c r="B97" s="26" t="s">
        <v>262</v>
      </c>
      <c r="C97" s="58">
        <v>551</v>
      </c>
      <c r="D97" s="119">
        <v>759701.6000000001</v>
      </c>
      <c r="E97" s="27">
        <v>67550</v>
      </c>
      <c r="F97" s="28">
        <f t="shared" si="17"/>
        <v>6196.82578238342</v>
      </c>
      <c r="G97" s="29">
        <f t="shared" si="18"/>
        <v>0.00028981459640018434</v>
      </c>
      <c r="H97" s="7">
        <f t="shared" si="19"/>
        <v>11.246507772020728</v>
      </c>
      <c r="I97" s="7">
        <f t="shared" si="27"/>
        <v>686.8257823834209</v>
      </c>
      <c r="J97" s="7">
        <f t="shared" si="28"/>
        <v>686.8257823834209</v>
      </c>
      <c r="K97" s="7">
        <f t="shared" si="20"/>
        <v>8.311104962146977E-05</v>
      </c>
      <c r="L97" s="30">
        <f t="shared" si="21"/>
        <v>14020.0283474874</v>
      </c>
      <c r="M97" s="10">
        <f t="shared" si="22"/>
        <v>1337.5861807701924</v>
      </c>
      <c r="N97" s="31">
        <f t="shared" si="23"/>
        <v>15357.614528257593</v>
      </c>
      <c r="O97" s="7">
        <f t="shared" si="24"/>
        <v>686.8257823834209</v>
      </c>
      <c r="P97" s="7">
        <f t="shared" si="25"/>
        <v>686.8257823834209</v>
      </c>
      <c r="Q97" s="7">
        <f t="shared" si="26"/>
        <v>8.311104962146977E-05</v>
      </c>
    </row>
    <row r="98" spans="1:17" s="4" customFormat="1" ht="12.75">
      <c r="A98" s="25" t="s">
        <v>484</v>
      </c>
      <c r="B98" s="26" t="s">
        <v>102</v>
      </c>
      <c r="C98" s="58">
        <v>1340</v>
      </c>
      <c r="D98" s="119">
        <v>1386558</v>
      </c>
      <c r="E98" s="27">
        <v>98500</v>
      </c>
      <c r="F98" s="28">
        <f t="shared" si="17"/>
        <v>18862.819492385788</v>
      </c>
      <c r="G98" s="29">
        <f t="shared" si="18"/>
        <v>0.0008821807502957925</v>
      </c>
      <c r="H98" s="7">
        <f t="shared" si="19"/>
        <v>14.076730964467005</v>
      </c>
      <c r="I98" s="7">
        <f t="shared" si="27"/>
        <v>5462.819492385787</v>
      </c>
      <c r="J98" s="7">
        <f t="shared" si="28"/>
        <v>5462.819492385787</v>
      </c>
      <c r="K98" s="7">
        <f t="shared" si="20"/>
        <v>0.0006610419607855522</v>
      </c>
      <c r="L98" s="30">
        <f t="shared" si="21"/>
        <v>42676.246401600656</v>
      </c>
      <c r="M98" s="10">
        <f t="shared" si="22"/>
        <v>10638.785043421876</v>
      </c>
      <c r="N98" s="31">
        <f t="shared" si="23"/>
        <v>53315.031445022534</v>
      </c>
      <c r="O98" s="7">
        <f t="shared" si="24"/>
        <v>5462.819492385787</v>
      </c>
      <c r="P98" s="7">
        <f t="shared" si="25"/>
        <v>5462.819492385787</v>
      </c>
      <c r="Q98" s="7">
        <f t="shared" si="26"/>
        <v>0.0006610419607855522</v>
      </c>
    </row>
    <row r="99" spans="1:17" s="4" customFormat="1" ht="12.75">
      <c r="A99" s="25" t="s">
        <v>486</v>
      </c>
      <c r="B99" s="26" t="s">
        <v>160</v>
      </c>
      <c r="C99" s="58">
        <v>4383</v>
      </c>
      <c r="D99" s="119">
        <v>5708130.69</v>
      </c>
      <c r="E99" s="27">
        <v>402700</v>
      </c>
      <c r="F99" s="28">
        <f t="shared" si="17"/>
        <v>62127.48153531165</v>
      </c>
      <c r="G99" s="29">
        <f t="shared" si="18"/>
        <v>0.002905592575751097</v>
      </c>
      <c r="H99" s="7">
        <f t="shared" si="19"/>
        <v>14.174647851999008</v>
      </c>
      <c r="I99" s="7">
        <f t="shared" si="27"/>
        <v>18297.481535311654</v>
      </c>
      <c r="J99" s="7">
        <f t="shared" si="28"/>
        <v>18297.481535311654</v>
      </c>
      <c r="K99" s="7">
        <f t="shared" si="20"/>
        <v>0.0022141319310291546</v>
      </c>
      <c r="L99" s="30">
        <f t="shared" si="21"/>
        <v>140560.51967109757</v>
      </c>
      <c r="M99" s="10">
        <f t="shared" si="22"/>
        <v>35634.15799505871</v>
      </c>
      <c r="N99" s="31">
        <f t="shared" si="23"/>
        <v>176194.6776661563</v>
      </c>
      <c r="O99" s="7">
        <f t="shared" si="24"/>
        <v>18297.481535311654</v>
      </c>
      <c r="P99" s="7">
        <f t="shared" si="25"/>
        <v>18297.481535311654</v>
      </c>
      <c r="Q99" s="7">
        <f t="shared" si="26"/>
        <v>0.0022141319310291546</v>
      </c>
    </row>
    <row r="100" spans="1:17" s="4" customFormat="1" ht="12.75">
      <c r="A100" s="25" t="s">
        <v>490</v>
      </c>
      <c r="B100" s="26" t="s">
        <v>472</v>
      </c>
      <c r="C100" s="58">
        <v>953</v>
      </c>
      <c r="D100" s="119">
        <v>908110.98</v>
      </c>
      <c r="E100" s="27">
        <v>73500</v>
      </c>
      <c r="F100" s="28">
        <f t="shared" si="17"/>
        <v>11774.55461142857</v>
      </c>
      <c r="G100" s="29">
        <f t="shared" si="18"/>
        <v>0.0005506751218025385</v>
      </c>
      <c r="H100" s="7">
        <f t="shared" si="19"/>
        <v>12.355251428571428</v>
      </c>
      <c r="I100" s="7">
        <f t="shared" si="27"/>
        <v>2244.554611428571</v>
      </c>
      <c r="J100" s="7">
        <f t="shared" si="28"/>
        <v>2244.554611428571</v>
      </c>
      <c r="K100" s="7">
        <f t="shared" si="20"/>
        <v>0.0002716078727289225</v>
      </c>
      <c r="L100" s="30">
        <f t="shared" si="21"/>
        <v>26639.37880915771</v>
      </c>
      <c r="M100" s="10">
        <f t="shared" si="22"/>
        <v>4371.247130258193</v>
      </c>
      <c r="N100" s="31">
        <f t="shared" si="23"/>
        <v>31010.625939415906</v>
      </c>
      <c r="O100" s="7">
        <f t="shared" si="24"/>
        <v>2244.554611428571</v>
      </c>
      <c r="P100" s="7">
        <f t="shared" si="25"/>
        <v>2244.554611428571</v>
      </c>
      <c r="Q100" s="7">
        <f t="shared" si="26"/>
        <v>0.0002716078727289225</v>
      </c>
    </row>
    <row r="101" spans="1:17" s="4" customFormat="1" ht="12.75">
      <c r="A101" s="25" t="s">
        <v>486</v>
      </c>
      <c r="B101" s="26" t="s">
        <v>161</v>
      </c>
      <c r="C101" s="58">
        <v>3450</v>
      </c>
      <c r="D101" s="119">
        <v>2944456.95</v>
      </c>
      <c r="E101" s="27">
        <v>187900</v>
      </c>
      <c r="F101" s="28">
        <f t="shared" si="17"/>
        <v>54062.67417509313</v>
      </c>
      <c r="G101" s="29">
        <f t="shared" si="18"/>
        <v>0.0025284157803679625</v>
      </c>
      <c r="H101" s="7">
        <f t="shared" si="19"/>
        <v>15.670340340606707</v>
      </c>
      <c r="I101" s="7">
        <f t="shared" si="27"/>
        <v>19562.67417509314</v>
      </c>
      <c r="J101" s="7">
        <f t="shared" si="28"/>
        <v>19562.67417509314</v>
      </c>
      <c r="K101" s="7">
        <f t="shared" si="20"/>
        <v>0.0023672296902610534</v>
      </c>
      <c r="L101" s="30">
        <f t="shared" si="21"/>
        <v>122314.27041737075</v>
      </c>
      <c r="M101" s="10">
        <f t="shared" si="22"/>
        <v>38098.10771038717</v>
      </c>
      <c r="N101" s="31">
        <f t="shared" si="23"/>
        <v>160412.37812775793</v>
      </c>
      <c r="O101" s="7">
        <f t="shared" si="24"/>
        <v>19562.67417509314</v>
      </c>
      <c r="P101" s="7">
        <f t="shared" si="25"/>
        <v>19562.67417509314</v>
      </c>
      <c r="Q101" s="7">
        <f t="shared" si="26"/>
        <v>0.0023672296902610534</v>
      </c>
    </row>
    <row r="102" spans="1:17" s="4" customFormat="1" ht="12.75">
      <c r="A102" s="25" t="s">
        <v>495</v>
      </c>
      <c r="B102" s="26" t="s">
        <v>404</v>
      </c>
      <c r="C102" s="58">
        <v>23</v>
      </c>
      <c r="D102" s="119">
        <v>0</v>
      </c>
      <c r="E102" s="27">
        <v>4850</v>
      </c>
      <c r="F102" s="28">
        <f t="shared" si="17"/>
        <v>0</v>
      </c>
      <c r="G102" s="29">
        <f t="shared" si="18"/>
        <v>0</v>
      </c>
      <c r="H102" s="7">
        <f t="shared" si="19"/>
        <v>0</v>
      </c>
      <c r="I102" s="7">
        <f t="shared" si="27"/>
        <v>-230</v>
      </c>
      <c r="J102" s="7">
        <f t="shared" si="28"/>
        <v>0</v>
      </c>
      <c r="K102" s="7">
        <f t="shared" si="20"/>
        <v>0</v>
      </c>
      <c r="L102" s="30">
        <f t="shared" si="21"/>
        <v>0</v>
      </c>
      <c r="M102" s="10">
        <f t="shared" si="22"/>
        <v>0</v>
      </c>
      <c r="N102" s="31">
        <f t="shared" si="23"/>
        <v>0</v>
      </c>
      <c r="O102" s="7">
        <f t="shared" si="24"/>
        <v>-230</v>
      </c>
      <c r="P102" s="7">
        <f t="shared" si="25"/>
        <v>0</v>
      </c>
      <c r="Q102" s="7">
        <f t="shared" si="26"/>
        <v>0</v>
      </c>
    </row>
    <row r="103" spans="1:17" s="4" customFormat="1" ht="12.75">
      <c r="A103" s="25" t="s">
        <v>495</v>
      </c>
      <c r="B103" s="26" t="s">
        <v>405</v>
      </c>
      <c r="C103" s="58">
        <v>473</v>
      </c>
      <c r="D103" s="119">
        <v>861842.52</v>
      </c>
      <c r="E103" s="27">
        <v>59250</v>
      </c>
      <c r="F103" s="28">
        <f t="shared" si="17"/>
        <v>6880.194294683545</v>
      </c>
      <c r="G103" s="29">
        <f t="shared" si="18"/>
        <v>0.0003217745346879251</v>
      </c>
      <c r="H103" s="7">
        <f t="shared" si="19"/>
        <v>14.545865316455696</v>
      </c>
      <c r="I103" s="7">
        <f t="shared" si="27"/>
        <v>2150.1942946835443</v>
      </c>
      <c r="J103" s="7">
        <f t="shared" si="28"/>
        <v>2150.1942946835443</v>
      </c>
      <c r="K103" s="7">
        <f t="shared" si="20"/>
        <v>0.00026018956961851953</v>
      </c>
      <c r="L103" s="30">
        <f t="shared" si="21"/>
        <v>15566.11762781941</v>
      </c>
      <c r="M103" s="10">
        <f t="shared" si="22"/>
        <v>4187.4813792794575</v>
      </c>
      <c r="N103" s="31">
        <f t="shared" si="23"/>
        <v>19753.59900709887</v>
      </c>
      <c r="O103" s="7">
        <f t="shared" si="24"/>
        <v>2150.1942946835443</v>
      </c>
      <c r="P103" s="7">
        <f t="shared" si="25"/>
        <v>2150.1942946835443</v>
      </c>
      <c r="Q103" s="7">
        <f t="shared" si="26"/>
        <v>0.00026018956961851953</v>
      </c>
    </row>
    <row r="104" spans="1:17" s="4" customFormat="1" ht="12.75">
      <c r="A104" s="25" t="s">
        <v>495</v>
      </c>
      <c r="B104" s="26" t="s">
        <v>406</v>
      </c>
      <c r="C104" s="58">
        <v>555</v>
      </c>
      <c r="D104" s="119">
        <v>543021.98</v>
      </c>
      <c r="E104" s="27">
        <v>36600</v>
      </c>
      <c r="F104" s="28">
        <f t="shared" si="17"/>
        <v>8234.34969672131</v>
      </c>
      <c r="G104" s="29">
        <f t="shared" si="18"/>
        <v>0.0003851059909990559</v>
      </c>
      <c r="H104" s="7">
        <f t="shared" si="19"/>
        <v>14.83666612021858</v>
      </c>
      <c r="I104" s="7">
        <f t="shared" si="27"/>
        <v>2684.3496967213114</v>
      </c>
      <c r="J104" s="7">
        <f t="shared" si="28"/>
        <v>2684.3496967213114</v>
      </c>
      <c r="K104" s="7">
        <f t="shared" si="20"/>
        <v>0.00032482636291168964</v>
      </c>
      <c r="L104" s="30">
        <f t="shared" si="21"/>
        <v>18629.83085620237</v>
      </c>
      <c r="M104" s="10">
        <f t="shared" si="22"/>
        <v>5227.7435570766875</v>
      </c>
      <c r="N104" s="31">
        <f t="shared" si="23"/>
        <v>23857.574413279057</v>
      </c>
      <c r="O104" s="7">
        <f t="shared" si="24"/>
        <v>2684.3496967213114</v>
      </c>
      <c r="P104" s="7">
        <f t="shared" si="25"/>
        <v>2684.3496967213114</v>
      </c>
      <c r="Q104" s="7">
        <f t="shared" si="26"/>
        <v>0.00032482636291168964</v>
      </c>
    </row>
    <row r="105" spans="1:17" s="4" customFormat="1" ht="12.75">
      <c r="A105" s="25" t="s">
        <v>495</v>
      </c>
      <c r="B105" s="26" t="s">
        <v>407</v>
      </c>
      <c r="C105" s="58">
        <v>146</v>
      </c>
      <c r="D105" s="119">
        <v>411848</v>
      </c>
      <c r="E105" s="27">
        <v>22600</v>
      </c>
      <c r="F105" s="28">
        <f t="shared" si="17"/>
        <v>2660.6109734513275</v>
      </c>
      <c r="G105" s="29">
        <f t="shared" si="18"/>
        <v>0.00012443207579608992</v>
      </c>
      <c r="H105" s="7">
        <f t="shared" si="19"/>
        <v>18.223362831858406</v>
      </c>
      <c r="I105" s="7">
        <f t="shared" si="27"/>
        <v>1200.6109734513273</v>
      </c>
      <c r="J105" s="7">
        <f t="shared" si="28"/>
        <v>1200.6109734513273</v>
      </c>
      <c r="K105" s="7">
        <f t="shared" si="20"/>
        <v>0.00014528289524065927</v>
      </c>
      <c r="L105" s="30">
        <f t="shared" si="21"/>
        <v>6019.507822128354</v>
      </c>
      <c r="M105" s="10">
        <f t="shared" si="22"/>
        <v>2338.1775812152573</v>
      </c>
      <c r="N105" s="31">
        <f t="shared" si="23"/>
        <v>8357.68540334361</v>
      </c>
      <c r="O105" s="7">
        <f t="shared" si="24"/>
        <v>1200.6109734513273</v>
      </c>
      <c r="P105" s="7">
        <f t="shared" si="25"/>
        <v>1200.6109734513273</v>
      </c>
      <c r="Q105" s="7">
        <f t="shared" si="26"/>
        <v>0.00014528289524065927</v>
      </c>
    </row>
    <row r="106" spans="1:17" s="4" customFormat="1" ht="12.75">
      <c r="A106" s="25" t="s">
        <v>484</v>
      </c>
      <c r="B106" s="26" t="s">
        <v>103</v>
      </c>
      <c r="C106" s="58">
        <v>162</v>
      </c>
      <c r="D106" s="119">
        <v>323688</v>
      </c>
      <c r="E106" s="27">
        <v>38000</v>
      </c>
      <c r="F106" s="28">
        <f t="shared" si="17"/>
        <v>1379.933052631579</v>
      </c>
      <c r="G106" s="29">
        <f t="shared" si="18"/>
        <v>6.453703149838698E-05</v>
      </c>
      <c r="H106" s="7">
        <f t="shared" si="19"/>
        <v>8.518105263157894</v>
      </c>
      <c r="I106" s="7">
        <f t="shared" si="27"/>
        <v>-240.06694736842118</v>
      </c>
      <c r="J106" s="7">
        <f t="shared" si="28"/>
        <v>0</v>
      </c>
      <c r="K106" s="7">
        <f t="shared" si="20"/>
        <v>0</v>
      </c>
      <c r="L106" s="30">
        <f t="shared" si="21"/>
        <v>3122.0339565667823</v>
      </c>
      <c r="M106" s="10">
        <f t="shared" si="22"/>
        <v>0</v>
      </c>
      <c r="N106" s="31">
        <f t="shared" si="23"/>
        <v>3122.0339565667823</v>
      </c>
      <c r="O106" s="7">
        <f t="shared" si="24"/>
        <v>-240.06694736842118</v>
      </c>
      <c r="P106" s="7">
        <f t="shared" si="25"/>
        <v>0</v>
      </c>
      <c r="Q106" s="7">
        <f t="shared" si="26"/>
        <v>0</v>
      </c>
    </row>
    <row r="107" spans="1:17" s="4" customFormat="1" ht="12.75">
      <c r="A107" s="25" t="s">
        <v>490</v>
      </c>
      <c r="B107" s="26" t="s">
        <v>263</v>
      </c>
      <c r="C107" s="58">
        <v>2174</v>
      </c>
      <c r="D107" s="119">
        <v>1703917.19</v>
      </c>
      <c r="E107" s="27">
        <v>109100</v>
      </c>
      <c r="F107" s="28">
        <f t="shared" si="17"/>
        <v>33953.40028469294</v>
      </c>
      <c r="G107" s="29">
        <f t="shared" si="18"/>
        <v>0.0015879405594871282</v>
      </c>
      <c r="H107" s="7">
        <f t="shared" si="19"/>
        <v>15.617939413382217</v>
      </c>
      <c r="I107" s="7">
        <f t="shared" si="27"/>
        <v>12213.40028469294</v>
      </c>
      <c r="J107" s="7">
        <f t="shared" si="28"/>
        <v>12213.40028469294</v>
      </c>
      <c r="K107" s="7">
        <f t="shared" si="20"/>
        <v>0.0014779126572469368</v>
      </c>
      <c r="L107" s="30">
        <f t="shared" si="21"/>
        <v>76817.97926903995</v>
      </c>
      <c r="M107" s="10">
        <f t="shared" si="22"/>
        <v>23785.47203677943</v>
      </c>
      <c r="N107" s="31">
        <f t="shared" si="23"/>
        <v>100603.45130581938</v>
      </c>
      <c r="O107" s="7">
        <f t="shared" si="24"/>
        <v>12213.40028469294</v>
      </c>
      <c r="P107" s="7">
        <f t="shared" si="25"/>
        <v>12213.40028469294</v>
      </c>
      <c r="Q107" s="7">
        <f t="shared" si="26"/>
        <v>0.0014779126572469368</v>
      </c>
    </row>
    <row r="108" spans="1:17" s="4" customFormat="1" ht="12.75">
      <c r="A108" s="25" t="s">
        <v>490</v>
      </c>
      <c r="B108" s="26" t="s">
        <v>264</v>
      </c>
      <c r="C108" s="58">
        <v>2962</v>
      </c>
      <c r="D108" s="119">
        <v>1818692.99</v>
      </c>
      <c r="E108" s="27">
        <v>141100</v>
      </c>
      <c r="F108" s="28">
        <f t="shared" si="17"/>
        <v>38178.37446052445</v>
      </c>
      <c r="G108" s="29">
        <f t="shared" si="18"/>
        <v>0.0017855351391267158</v>
      </c>
      <c r="H108" s="7">
        <f t="shared" si="19"/>
        <v>12.889390432317505</v>
      </c>
      <c r="I108" s="7">
        <f t="shared" si="27"/>
        <v>8558.37446052445</v>
      </c>
      <c r="J108" s="7">
        <f t="shared" si="28"/>
        <v>8558.37446052445</v>
      </c>
      <c r="K108" s="7">
        <f t="shared" si="20"/>
        <v>0.0010356272328616314</v>
      </c>
      <c r="L108" s="30">
        <f t="shared" si="21"/>
        <v>86376.78563099277</v>
      </c>
      <c r="M108" s="10">
        <f t="shared" si="22"/>
        <v>16667.346657443104</v>
      </c>
      <c r="N108" s="31">
        <f t="shared" si="23"/>
        <v>103044.13228843588</v>
      </c>
      <c r="O108" s="7">
        <f t="shared" si="24"/>
        <v>8558.37446052445</v>
      </c>
      <c r="P108" s="7">
        <f t="shared" si="25"/>
        <v>8558.37446052445</v>
      </c>
      <c r="Q108" s="7">
        <f t="shared" si="26"/>
        <v>0.0010356272328616314</v>
      </c>
    </row>
    <row r="109" spans="1:17" s="4" customFormat="1" ht="12.75">
      <c r="A109" s="25" t="s">
        <v>496</v>
      </c>
      <c r="B109" s="26" t="s">
        <v>442</v>
      </c>
      <c r="C109" s="58">
        <v>1428</v>
      </c>
      <c r="D109" s="119">
        <v>1865151</v>
      </c>
      <c r="E109" s="27">
        <v>128000</v>
      </c>
      <c r="F109" s="28">
        <f t="shared" si="17"/>
        <v>20808.09084375</v>
      </c>
      <c r="G109" s="29">
        <f t="shared" si="18"/>
        <v>0.0009731576554699161</v>
      </c>
      <c r="H109" s="7">
        <f t="shared" si="19"/>
        <v>14.5714921875</v>
      </c>
      <c r="I109" s="7">
        <f t="shared" si="27"/>
        <v>6528.090843750001</v>
      </c>
      <c r="J109" s="7">
        <f t="shared" si="28"/>
        <v>6528.090843750001</v>
      </c>
      <c r="K109" s="7">
        <f t="shared" si="20"/>
        <v>0.0007899477508919232</v>
      </c>
      <c r="L109" s="30">
        <f t="shared" si="21"/>
        <v>47077.33180361623</v>
      </c>
      <c r="M109" s="10">
        <f t="shared" si="22"/>
        <v>12713.3900959732</v>
      </c>
      <c r="N109" s="31">
        <f t="shared" si="23"/>
        <v>59790.72189958943</v>
      </c>
      <c r="O109" s="7">
        <f t="shared" si="24"/>
        <v>6528.090843750001</v>
      </c>
      <c r="P109" s="7">
        <f t="shared" si="25"/>
        <v>6528.090843750001</v>
      </c>
      <c r="Q109" s="7">
        <f t="shared" si="26"/>
        <v>0.0007899477508919232</v>
      </c>
    </row>
    <row r="110" spans="1:17" s="4" customFormat="1" ht="12.75">
      <c r="A110" s="25" t="s">
        <v>493</v>
      </c>
      <c r="B110" s="26" t="s">
        <v>346</v>
      </c>
      <c r="C110" s="58">
        <v>1312</v>
      </c>
      <c r="D110" s="119">
        <v>1124140.3</v>
      </c>
      <c r="E110" s="27">
        <v>82300</v>
      </c>
      <c r="F110" s="28">
        <f t="shared" si="17"/>
        <v>17920.681331713247</v>
      </c>
      <c r="G110" s="29">
        <f t="shared" si="18"/>
        <v>0.0008381186126180239</v>
      </c>
      <c r="H110" s="7">
        <f t="shared" si="19"/>
        <v>13.65905589307412</v>
      </c>
      <c r="I110" s="7">
        <f t="shared" si="27"/>
        <v>4800.6813317132455</v>
      </c>
      <c r="J110" s="7">
        <f t="shared" si="28"/>
        <v>4800.6813317132455</v>
      </c>
      <c r="K110" s="7">
        <f t="shared" si="20"/>
        <v>0.0005809182977847895</v>
      </c>
      <c r="L110" s="30">
        <f t="shared" si="21"/>
        <v>40544.702901147706</v>
      </c>
      <c r="M110" s="10">
        <f t="shared" si="22"/>
        <v>9349.277753228507</v>
      </c>
      <c r="N110" s="31">
        <f t="shared" si="23"/>
        <v>49893.98065437621</v>
      </c>
      <c r="O110" s="7">
        <f t="shared" si="24"/>
        <v>4800.6813317132455</v>
      </c>
      <c r="P110" s="7">
        <f t="shared" si="25"/>
        <v>4800.6813317132455</v>
      </c>
      <c r="Q110" s="7">
        <f t="shared" si="26"/>
        <v>0.0005809182977847895</v>
      </c>
    </row>
    <row r="111" spans="1:17" s="4" customFormat="1" ht="12.75">
      <c r="A111" s="25" t="s">
        <v>485</v>
      </c>
      <c r="B111" s="26" t="s">
        <v>126</v>
      </c>
      <c r="C111" s="58">
        <v>142</v>
      </c>
      <c r="D111" s="119">
        <v>1695791.39</v>
      </c>
      <c r="E111" s="27">
        <v>189250</v>
      </c>
      <c r="F111" s="28">
        <f t="shared" si="17"/>
        <v>1272.4035792866578</v>
      </c>
      <c r="G111" s="29">
        <f t="shared" si="18"/>
        <v>5.95080679591544E-05</v>
      </c>
      <c r="H111" s="7">
        <f t="shared" si="19"/>
        <v>8.960588586525759</v>
      </c>
      <c r="I111" s="7">
        <f t="shared" si="27"/>
        <v>-147.5964207133422</v>
      </c>
      <c r="J111" s="7">
        <f t="shared" si="28"/>
        <v>0</v>
      </c>
      <c r="K111" s="7">
        <f t="shared" si="20"/>
        <v>0</v>
      </c>
      <c r="L111" s="30">
        <f t="shared" si="21"/>
        <v>2878.7535550470316</v>
      </c>
      <c r="M111" s="10">
        <f t="shared" si="22"/>
        <v>0</v>
      </c>
      <c r="N111" s="31">
        <f t="shared" si="23"/>
        <v>2878.7535550470316</v>
      </c>
      <c r="O111" s="7">
        <f t="shared" si="24"/>
        <v>-147.5964207133422</v>
      </c>
      <c r="P111" s="7">
        <f t="shared" si="25"/>
        <v>0</v>
      </c>
      <c r="Q111" s="7">
        <f t="shared" si="26"/>
        <v>0</v>
      </c>
    </row>
    <row r="112" spans="1:17" s="4" customFormat="1" ht="12.75">
      <c r="A112" s="25" t="s">
        <v>495</v>
      </c>
      <c r="B112" s="26" t="s">
        <v>408</v>
      </c>
      <c r="C112" s="58">
        <v>102</v>
      </c>
      <c r="D112" s="119">
        <v>178045</v>
      </c>
      <c r="E112" s="27">
        <v>17400</v>
      </c>
      <c r="F112" s="28">
        <f t="shared" si="17"/>
        <v>1043.7120689655173</v>
      </c>
      <c r="G112" s="29">
        <f t="shared" si="18"/>
        <v>4.881256995882526E-05</v>
      </c>
      <c r="H112" s="7">
        <f t="shared" si="19"/>
        <v>10.232471264367817</v>
      </c>
      <c r="I112" s="7">
        <f t="shared" si="27"/>
        <v>23.712068965517318</v>
      </c>
      <c r="J112" s="7">
        <f t="shared" si="28"/>
        <v>23.712068965517318</v>
      </c>
      <c r="K112" s="7">
        <f t="shared" si="20"/>
        <v>2.8693374520420367E-06</v>
      </c>
      <c r="L112" s="30">
        <f t="shared" si="21"/>
        <v>2361.3497147378553</v>
      </c>
      <c r="M112" s="10">
        <f t="shared" si="22"/>
        <v>46.1790115910933</v>
      </c>
      <c r="N112" s="31">
        <f t="shared" si="23"/>
        <v>2407.528726328949</v>
      </c>
      <c r="O112" s="7">
        <f t="shared" si="24"/>
        <v>23.712068965517318</v>
      </c>
      <c r="P112" s="7">
        <f t="shared" si="25"/>
        <v>23.712068965517318</v>
      </c>
      <c r="Q112" s="7">
        <f t="shared" si="26"/>
        <v>2.8693374520420367E-06</v>
      </c>
    </row>
    <row r="113" spans="1:17" s="4" customFormat="1" ht="12.75">
      <c r="A113" s="9" t="s">
        <v>482</v>
      </c>
      <c r="B113" s="26" t="s">
        <v>24</v>
      </c>
      <c r="C113" s="58">
        <v>258</v>
      </c>
      <c r="D113" s="119">
        <v>263519</v>
      </c>
      <c r="E113" s="27">
        <v>16400</v>
      </c>
      <c r="F113" s="28">
        <f t="shared" si="17"/>
        <v>4145.603780487805</v>
      </c>
      <c r="G113" s="29">
        <f t="shared" si="18"/>
        <v>0.00019388256644114465</v>
      </c>
      <c r="H113" s="7">
        <f t="shared" si="19"/>
        <v>16.06823170731707</v>
      </c>
      <c r="I113" s="7">
        <f t="shared" si="27"/>
        <v>1565.6037804878044</v>
      </c>
      <c r="J113" s="7">
        <f t="shared" si="28"/>
        <v>1565.6037804878044</v>
      </c>
      <c r="K113" s="7">
        <f t="shared" si="20"/>
        <v>0.00018944975105061445</v>
      </c>
      <c r="L113" s="30">
        <f t="shared" si="21"/>
        <v>9379.234556685456</v>
      </c>
      <c r="M113" s="10">
        <f t="shared" si="22"/>
        <v>3048.9973368137307</v>
      </c>
      <c r="N113" s="31">
        <f t="shared" si="23"/>
        <v>12428.231893499187</v>
      </c>
      <c r="O113" s="7">
        <f t="shared" si="24"/>
        <v>1565.6037804878044</v>
      </c>
      <c r="P113" s="7">
        <f t="shared" si="25"/>
        <v>1565.6037804878044</v>
      </c>
      <c r="Q113" s="7">
        <f t="shared" si="26"/>
        <v>0.00018944975105061445</v>
      </c>
    </row>
    <row r="114" spans="1:17" s="4" customFormat="1" ht="12.75">
      <c r="A114" s="25" t="s">
        <v>483</v>
      </c>
      <c r="B114" s="26" t="s">
        <v>79</v>
      </c>
      <c r="C114" s="58">
        <v>7407</v>
      </c>
      <c r="D114" s="119">
        <v>20399148</v>
      </c>
      <c r="E114" s="27">
        <v>1144550</v>
      </c>
      <c r="F114" s="28">
        <f t="shared" si="17"/>
        <v>132013.8825180202</v>
      </c>
      <c r="G114" s="29">
        <f t="shared" si="18"/>
        <v>0.006174056109491915</v>
      </c>
      <c r="H114" s="7">
        <f t="shared" si="19"/>
        <v>17.822854396924555</v>
      </c>
      <c r="I114" s="7">
        <f t="shared" si="27"/>
        <v>57943.88251802018</v>
      </c>
      <c r="J114" s="7">
        <f t="shared" si="28"/>
        <v>57943.88251802018</v>
      </c>
      <c r="K114" s="7">
        <f t="shared" si="20"/>
        <v>0.00701164257186749</v>
      </c>
      <c r="L114" s="30">
        <f t="shared" si="21"/>
        <v>298675.23150741955</v>
      </c>
      <c r="M114" s="10">
        <f t="shared" si="22"/>
        <v>112845.11808412016</v>
      </c>
      <c r="N114" s="31">
        <f t="shared" si="23"/>
        <v>411520.3495915397</v>
      </c>
      <c r="O114" s="7">
        <f t="shared" si="24"/>
        <v>57943.88251802018</v>
      </c>
      <c r="P114" s="7">
        <f t="shared" si="25"/>
        <v>57943.88251802018</v>
      </c>
      <c r="Q114" s="7">
        <f t="shared" si="26"/>
        <v>0.00701164257186749</v>
      </c>
    </row>
    <row r="115" spans="1:17" s="4" customFormat="1" ht="12.75">
      <c r="A115" s="25" t="s">
        <v>487</v>
      </c>
      <c r="B115" s="26" t="s">
        <v>186</v>
      </c>
      <c r="C115" s="58">
        <v>1525</v>
      </c>
      <c r="D115" s="119">
        <v>3292299.441</v>
      </c>
      <c r="E115" s="27">
        <v>295100</v>
      </c>
      <c r="F115" s="28">
        <f t="shared" si="17"/>
        <v>17013.746687648258</v>
      </c>
      <c r="G115" s="29">
        <f t="shared" si="18"/>
        <v>0.0007957028812320844</v>
      </c>
      <c r="H115" s="7">
        <f t="shared" si="19"/>
        <v>11.15655520501525</v>
      </c>
      <c r="I115" s="7">
        <f t="shared" si="27"/>
        <v>1763.7466876482565</v>
      </c>
      <c r="J115" s="7">
        <f t="shared" si="28"/>
        <v>1763.7466876482565</v>
      </c>
      <c r="K115" s="7">
        <f t="shared" si="20"/>
        <v>0.0002134265227612044</v>
      </c>
      <c r="L115" s="30">
        <f t="shared" si="21"/>
        <v>38492.805709644126</v>
      </c>
      <c r="M115" s="10">
        <f t="shared" si="22"/>
        <v>3434.878620296908</v>
      </c>
      <c r="N115" s="31">
        <f t="shared" si="23"/>
        <v>41927.68432994103</v>
      </c>
      <c r="O115" s="7">
        <f t="shared" si="24"/>
        <v>1763.7466876482565</v>
      </c>
      <c r="P115" s="7">
        <f t="shared" si="25"/>
        <v>1763.7466876482565</v>
      </c>
      <c r="Q115" s="7">
        <f t="shared" si="26"/>
        <v>0.0002134265227612044</v>
      </c>
    </row>
    <row r="116" spans="1:17" s="4" customFormat="1" ht="12.75">
      <c r="A116" s="25" t="s">
        <v>495</v>
      </c>
      <c r="B116" s="26" t="s">
        <v>409</v>
      </c>
      <c r="C116" s="58">
        <v>502</v>
      </c>
      <c r="D116" s="119">
        <v>1038148</v>
      </c>
      <c r="E116" s="27">
        <v>69750</v>
      </c>
      <c r="F116" s="28">
        <f t="shared" si="17"/>
        <v>7471.688831541219</v>
      </c>
      <c r="G116" s="29">
        <f t="shared" si="18"/>
        <v>0.00034943768942105493</v>
      </c>
      <c r="H116" s="7">
        <f t="shared" si="19"/>
        <v>14.88384229390681</v>
      </c>
      <c r="I116" s="7">
        <f t="shared" si="27"/>
        <v>2451.6888315412184</v>
      </c>
      <c r="J116" s="7">
        <f t="shared" si="28"/>
        <v>2451.6888315412184</v>
      </c>
      <c r="K116" s="7">
        <f t="shared" si="20"/>
        <v>0.0002966726604635161</v>
      </c>
      <c r="L116" s="30">
        <f t="shared" si="21"/>
        <v>16904.346338025134</v>
      </c>
      <c r="M116" s="10">
        <f t="shared" si="22"/>
        <v>4774.638903679736</v>
      </c>
      <c r="N116" s="31">
        <f t="shared" si="23"/>
        <v>21678.98524170487</v>
      </c>
      <c r="O116" s="7">
        <f t="shared" si="24"/>
        <v>2451.6888315412184</v>
      </c>
      <c r="P116" s="7">
        <f t="shared" si="25"/>
        <v>2451.6888315412184</v>
      </c>
      <c r="Q116" s="7">
        <f t="shared" si="26"/>
        <v>0.0002966726604635161</v>
      </c>
    </row>
    <row r="117" spans="1:17" s="4" customFormat="1" ht="12.75">
      <c r="A117" s="9" t="s">
        <v>482</v>
      </c>
      <c r="B117" s="26" t="s">
        <v>25</v>
      </c>
      <c r="C117" s="58">
        <v>102</v>
      </c>
      <c r="D117" s="119">
        <v>140572</v>
      </c>
      <c r="E117" s="27">
        <v>12250</v>
      </c>
      <c r="F117" s="28">
        <f t="shared" si="17"/>
        <v>1170.4770612244897</v>
      </c>
      <c r="G117" s="29">
        <f t="shared" si="18"/>
        <v>5.474114474200664E-05</v>
      </c>
      <c r="H117" s="7">
        <f t="shared" si="19"/>
        <v>11.475265306122449</v>
      </c>
      <c r="I117" s="7">
        <f t="shared" si="27"/>
        <v>150.47706122448974</v>
      </c>
      <c r="J117" s="7">
        <f t="shared" si="28"/>
        <v>150.47706122448974</v>
      </c>
      <c r="K117" s="7">
        <f t="shared" si="20"/>
        <v>1.8208848332574475E-05</v>
      </c>
      <c r="L117" s="30">
        <f t="shared" si="21"/>
        <v>2648.1495776599736</v>
      </c>
      <c r="M117" s="10">
        <f t="shared" si="22"/>
        <v>293.05253643554283</v>
      </c>
      <c r="N117" s="31">
        <f t="shared" si="23"/>
        <v>2941.2021140955167</v>
      </c>
      <c r="O117" s="7">
        <f t="shared" si="24"/>
        <v>150.47706122448974</v>
      </c>
      <c r="P117" s="7">
        <f t="shared" si="25"/>
        <v>150.47706122448974</v>
      </c>
      <c r="Q117" s="7">
        <f t="shared" si="26"/>
        <v>1.8208848332574475E-05</v>
      </c>
    </row>
    <row r="118" spans="1:17" s="4" customFormat="1" ht="12.75">
      <c r="A118" s="25" t="s">
        <v>484</v>
      </c>
      <c r="B118" s="26" t="s">
        <v>104</v>
      </c>
      <c r="C118" s="58">
        <v>300</v>
      </c>
      <c r="D118" s="119">
        <v>1068547.27</v>
      </c>
      <c r="E118" s="27">
        <v>125800</v>
      </c>
      <c r="F118" s="28">
        <f t="shared" si="17"/>
        <v>2548.2049364069953</v>
      </c>
      <c r="G118" s="29">
        <f t="shared" si="18"/>
        <v>0.00011917504398610131</v>
      </c>
      <c r="H118" s="7">
        <f t="shared" si="19"/>
        <v>8.494016454689984</v>
      </c>
      <c r="I118" s="7">
        <f t="shared" si="27"/>
        <v>-451.7950635930049</v>
      </c>
      <c r="J118" s="7">
        <f t="shared" si="28"/>
        <v>0</v>
      </c>
      <c r="K118" s="7">
        <f t="shared" si="20"/>
        <v>0</v>
      </c>
      <c r="L118" s="30">
        <f t="shared" si="21"/>
        <v>5765.194423441177</v>
      </c>
      <c r="M118" s="10">
        <f t="shared" si="22"/>
        <v>0</v>
      </c>
      <c r="N118" s="31">
        <f t="shared" si="23"/>
        <v>5765.194423441177</v>
      </c>
      <c r="O118" s="7">
        <f t="shared" si="24"/>
        <v>-451.7950635930049</v>
      </c>
      <c r="P118" s="7">
        <f t="shared" si="25"/>
        <v>0</v>
      </c>
      <c r="Q118" s="7">
        <f t="shared" si="26"/>
        <v>0</v>
      </c>
    </row>
    <row r="119" spans="1:17" s="4" customFormat="1" ht="12.75">
      <c r="A119" s="25" t="s">
        <v>488</v>
      </c>
      <c r="B119" s="26" t="s">
        <v>205</v>
      </c>
      <c r="C119" s="58">
        <v>2130</v>
      </c>
      <c r="D119" s="119">
        <v>5326225</v>
      </c>
      <c r="E119" s="27">
        <v>336300</v>
      </c>
      <c r="F119" s="28">
        <f t="shared" si="17"/>
        <v>33734.34210526316</v>
      </c>
      <c r="G119" s="29">
        <f t="shared" si="18"/>
        <v>0.0015776955953572533</v>
      </c>
      <c r="H119" s="7">
        <f t="shared" si="19"/>
        <v>15.837719298245615</v>
      </c>
      <c r="I119" s="7">
        <f t="shared" si="27"/>
        <v>12434.34210526316</v>
      </c>
      <c r="J119" s="7">
        <f t="shared" si="28"/>
        <v>12434.34210526316</v>
      </c>
      <c r="K119" s="7">
        <f t="shared" si="20"/>
        <v>0.001504648267766896</v>
      </c>
      <c r="L119" s="30">
        <f t="shared" si="21"/>
        <v>76322.37038907345</v>
      </c>
      <c r="M119" s="10">
        <f t="shared" si="22"/>
        <v>24215.753970756035</v>
      </c>
      <c r="N119" s="31">
        <f t="shared" si="23"/>
        <v>100538.12435982948</v>
      </c>
      <c r="O119" s="7">
        <f t="shared" si="24"/>
        <v>12434.34210526316</v>
      </c>
      <c r="P119" s="7">
        <f t="shared" si="25"/>
        <v>12434.34210526316</v>
      </c>
      <c r="Q119" s="7">
        <f t="shared" si="26"/>
        <v>0.001504648267766896</v>
      </c>
    </row>
    <row r="120" spans="1:17" s="4" customFormat="1" ht="12.75">
      <c r="A120" s="25" t="s">
        <v>495</v>
      </c>
      <c r="B120" s="26" t="s">
        <v>529</v>
      </c>
      <c r="C120" s="58">
        <v>592</v>
      </c>
      <c r="D120" s="119">
        <v>1030718</v>
      </c>
      <c r="E120" s="27">
        <v>58350</v>
      </c>
      <c r="F120" s="28">
        <f t="shared" si="17"/>
        <v>10457.327437874892</v>
      </c>
      <c r="G120" s="29">
        <f t="shared" si="18"/>
        <v>0.0004890707335113469</v>
      </c>
      <c r="H120" s="7">
        <f t="shared" si="19"/>
        <v>17.66440445586975</v>
      </c>
      <c r="I120" s="7">
        <f t="shared" si="27"/>
        <v>4537.327437874892</v>
      </c>
      <c r="J120" s="7">
        <f t="shared" si="28"/>
        <v>4537.327437874892</v>
      </c>
      <c r="K120" s="7">
        <f t="shared" si="20"/>
        <v>0.0005490505096204426</v>
      </c>
      <c r="L120" s="30">
        <f t="shared" si="21"/>
        <v>23659.21396963558</v>
      </c>
      <c r="M120" s="10">
        <f t="shared" si="22"/>
        <v>8836.39874069669</v>
      </c>
      <c r="N120" s="31">
        <f t="shared" si="23"/>
        <v>32495.612710332272</v>
      </c>
      <c r="O120" s="7">
        <f t="shared" si="24"/>
        <v>4537.327437874892</v>
      </c>
      <c r="P120" s="7">
        <f t="shared" si="25"/>
        <v>4537.327437874892</v>
      </c>
      <c r="Q120" s="7">
        <f t="shared" si="26"/>
        <v>0.0005490505096204426</v>
      </c>
    </row>
    <row r="121" spans="1:17" s="4" customFormat="1" ht="12.75">
      <c r="A121" s="25" t="s">
        <v>496</v>
      </c>
      <c r="B121" s="26" t="s">
        <v>443</v>
      </c>
      <c r="C121" s="58">
        <v>2011</v>
      </c>
      <c r="D121" s="119">
        <v>3565317</v>
      </c>
      <c r="E121" s="27">
        <v>209150</v>
      </c>
      <c r="F121" s="28">
        <f t="shared" si="17"/>
        <v>34280.910767391826</v>
      </c>
      <c r="G121" s="29">
        <f t="shared" si="18"/>
        <v>0.0016032576462817968</v>
      </c>
      <c r="H121" s="7">
        <f t="shared" si="19"/>
        <v>17.04669854171647</v>
      </c>
      <c r="I121" s="7">
        <f t="shared" si="27"/>
        <v>14170.91076739182</v>
      </c>
      <c r="J121" s="7">
        <f t="shared" si="28"/>
        <v>14170.91076739182</v>
      </c>
      <c r="K121" s="7">
        <f t="shared" si="20"/>
        <v>0.0017147860464455265</v>
      </c>
      <c r="L121" s="30">
        <f t="shared" si="21"/>
        <v>77558.95641004512</v>
      </c>
      <c r="M121" s="10">
        <f t="shared" si="22"/>
        <v>27597.70366455068</v>
      </c>
      <c r="N121" s="31">
        <f t="shared" si="23"/>
        <v>105156.6600745958</v>
      </c>
      <c r="O121" s="7">
        <f t="shared" si="24"/>
        <v>14170.91076739182</v>
      </c>
      <c r="P121" s="7">
        <f t="shared" si="25"/>
        <v>14170.91076739182</v>
      </c>
      <c r="Q121" s="7">
        <f t="shared" si="26"/>
        <v>0.0017147860464455265</v>
      </c>
    </row>
    <row r="122" spans="1:17" s="4" customFormat="1" ht="12.75">
      <c r="A122" s="25" t="s">
        <v>495</v>
      </c>
      <c r="B122" s="26" t="s">
        <v>410</v>
      </c>
      <c r="C122" s="58">
        <v>57</v>
      </c>
      <c r="D122" s="119">
        <v>289890.4</v>
      </c>
      <c r="E122" s="27">
        <v>39200</v>
      </c>
      <c r="F122" s="28">
        <f t="shared" si="17"/>
        <v>421.524306122449</v>
      </c>
      <c r="G122" s="29">
        <f t="shared" si="18"/>
        <v>1.97139472597467E-05</v>
      </c>
      <c r="H122" s="7">
        <f t="shared" si="19"/>
        <v>7.395163265306123</v>
      </c>
      <c r="I122" s="7">
        <f t="shared" si="27"/>
        <v>-148.47569387755098</v>
      </c>
      <c r="J122" s="7">
        <f t="shared" si="28"/>
        <v>0</v>
      </c>
      <c r="K122" s="7">
        <f t="shared" si="20"/>
        <v>0</v>
      </c>
      <c r="L122" s="30">
        <f t="shared" si="21"/>
        <v>953.6790170529329</v>
      </c>
      <c r="M122" s="10">
        <f t="shared" si="22"/>
        <v>0</v>
      </c>
      <c r="N122" s="31">
        <f t="shared" si="23"/>
        <v>953.6790170529329</v>
      </c>
      <c r="O122" s="7">
        <f t="shared" si="24"/>
        <v>-148.47569387755098</v>
      </c>
      <c r="P122" s="7">
        <f t="shared" si="25"/>
        <v>0</v>
      </c>
      <c r="Q122" s="7">
        <f t="shared" si="26"/>
        <v>0</v>
      </c>
    </row>
    <row r="123" spans="1:17" s="4" customFormat="1" ht="12.75">
      <c r="A123" s="25" t="s">
        <v>485</v>
      </c>
      <c r="B123" s="26" t="s">
        <v>127</v>
      </c>
      <c r="C123" s="58">
        <v>1712</v>
      </c>
      <c r="D123" s="119">
        <v>3171569</v>
      </c>
      <c r="E123" s="27">
        <v>234750</v>
      </c>
      <c r="F123" s="28">
        <f t="shared" si="17"/>
        <v>23129.823761448348</v>
      </c>
      <c r="G123" s="29">
        <f t="shared" si="18"/>
        <v>0.0010817410031581207</v>
      </c>
      <c r="H123" s="7">
        <f t="shared" si="19"/>
        <v>13.510411075612353</v>
      </c>
      <c r="I123" s="7">
        <f t="shared" si="27"/>
        <v>6009.823761448349</v>
      </c>
      <c r="J123" s="7">
        <f t="shared" si="28"/>
        <v>6009.823761448349</v>
      </c>
      <c r="K123" s="7">
        <f t="shared" si="20"/>
        <v>0.00072723356295787</v>
      </c>
      <c r="L123" s="30">
        <f t="shared" si="21"/>
        <v>52330.143882658704</v>
      </c>
      <c r="M123" s="10">
        <f t="shared" si="22"/>
        <v>11704.070258227528</v>
      </c>
      <c r="N123" s="31">
        <f t="shared" si="23"/>
        <v>64034.21414088623</v>
      </c>
      <c r="O123" s="7">
        <f t="shared" si="24"/>
        <v>6009.823761448349</v>
      </c>
      <c r="P123" s="7">
        <f t="shared" si="25"/>
        <v>6009.823761448349</v>
      </c>
      <c r="Q123" s="7">
        <f t="shared" si="26"/>
        <v>0.00072723356295787</v>
      </c>
    </row>
    <row r="124" spans="1:17" s="4" customFormat="1" ht="12.75">
      <c r="A124" s="25" t="s">
        <v>485</v>
      </c>
      <c r="B124" s="26" t="s">
        <v>128</v>
      </c>
      <c r="C124" s="58">
        <v>1938</v>
      </c>
      <c r="D124" s="119">
        <v>4862767</v>
      </c>
      <c r="E124" s="27">
        <v>485400</v>
      </c>
      <c r="F124" s="28">
        <f t="shared" si="17"/>
        <v>19415.002978986402</v>
      </c>
      <c r="G124" s="29">
        <f t="shared" si="18"/>
        <v>0.0009080053966434348</v>
      </c>
      <c r="H124" s="7">
        <f t="shared" si="19"/>
        <v>10.018061392665842</v>
      </c>
      <c r="I124" s="7">
        <f t="shared" si="27"/>
        <v>35.00297898640255</v>
      </c>
      <c r="J124" s="7">
        <f t="shared" si="28"/>
        <v>35.00297898640255</v>
      </c>
      <c r="K124" s="7">
        <f t="shared" si="20"/>
        <v>4.235621897219549E-06</v>
      </c>
      <c r="L124" s="30">
        <f t="shared" si="21"/>
        <v>43925.53570019015</v>
      </c>
      <c r="M124" s="10">
        <f t="shared" si="22"/>
        <v>68.16794328181537</v>
      </c>
      <c r="N124" s="31">
        <f t="shared" si="23"/>
        <v>43993.70364347196</v>
      </c>
      <c r="O124" s="7">
        <f t="shared" si="24"/>
        <v>35.00297898640255</v>
      </c>
      <c r="P124" s="7">
        <f t="shared" si="25"/>
        <v>35.00297898640255</v>
      </c>
      <c r="Q124" s="7">
        <f t="shared" si="26"/>
        <v>4.235621897219549E-06</v>
      </c>
    </row>
    <row r="125" spans="1:17" s="4" customFormat="1" ht="12.75">
      <c r="A125" s="25" t="s">
        <v>489</v>
      </c>
      <c r="B125" s="26" t="s">
        <v>223</v>
      </c>
      <c r="C125" s="58">
        <v>1148</v>
      </c>
      <c r="D125" s="119">
        <v>2671908</v>
      </c>
      <c r="E125" s="27">
        <v>281050</v>
      </c>
      <c r="F125" s="28">
        <f t="shared" si="17"/>
        <v>10913.895691158157</v>
      </c>
      <c r="G125" s="29">
        <f t="shared" si="18"/>
        <v>0.0005104236242817461</v>
      </c>
      <c r="H125" s="7">
        <f t="shared" si="19"/>
        <v>9.506877779754491</v>
      </c>
      <c r="I125" s="7">
        <f t="shared" si="27"/>
        <v>-566.1043088418438</v>
      </c>
      <c r="J125" s="7">
        <f t="shared" si="28"/>
        <v>0</v>
      </c>
      <c r="K125" s="7">
        <f t="shared" si="20"/>
        <v>0</v>
      </c>
      <c r="L125" s="30">
        <f t="shared" si="21"/>
        <v>24692.178277231815</v>
      </c>
      <c r="M125" s="10">
        <f t="shared" si="22"/>
        <v>0</v>
      </c>
      <c r="N125" s="31">
        <f t="shared" si="23"/>
        <v>24692.178277231815</v>
      </c>
      <c r="O125" s="7">
        <f t="shared" si="24"/>
        <v>-566.1043088418438</v>
      </c>
      <c r="P125" s="7">
        <f t="shared" si="25"/>
        <v>0</v>
      </c>
      <c r="Q125" s="7">
        <f t="shared" si="26"/>
        <v>0</v>
      </c>
    </row>
    <row r="126" spans="1:17" s="4" customFormat="1" ht="12.75">
      <c r="A126" s="25" t="s">
        <v>493</v>
      </c>
      <c r="B126" s="26" t="s">
        <v>347</v>
      </c>
      <c r="C126" s="58">
        <v>34</v>
      </c>
      <c r="D126" s="119">
        <v>50673.68</v>
      </c>
      <c r="E126" s="27">
        <v>8450</v>
      </c>
      <c r="F126" s="28">
        <f t="shared" si="17"/>
        <v>203.89409704142014</v>
      </c>
      <c r="G126" s="29">
        <f t="shared" si="18"/>
        <v>9.53576678086171E-06</v>
      </c>
      <c r="H126" s="7">
        <f t="shared" si="19"/>
        <v>5.996885207100592</v>
      </c>
      <c r="I126" s="7">
        <f t="shared" si="27"/>
        <v>-136.1059029585799</v>
      </c>
      <c r="J126" s="7">
        <f t="shared" si="28"/>
        <v>0</v>
      </c>
      <c r="K126" s="7">
        <f t="shared" si="20"/>
        <v>0</v>
      </c>
      <c r="L126" s="30">
        <f t="shared" si="21"/>
        <v>461.30085317754134</v>
      </c>
      <c r="M126" s="10">
        <f t="shared" si="22"/>
        <v>0</v>
      </c>
      <c r="N126" s="31">
        <f t="shared" si="23"/>
        <v>461.30085317754134</v>
      </c>
      <c r="O126" s="7">
        <f t="shared" si="24"/>
        <v>-136.1059029585799</v>
      </c>
      <c r="P126" s="7">
        <f t="shared" si="25"/>
        <v>0</v>
      </c>
      <c r="Q126" s="7">
        <f t="shared" si="26"/>
        <v>0</v>
      </c>
    </row>
    <row r="127" spans="1:17" s="4" customFormat="1" ht="12.75">
      <c r="A127" s="25" t="s">
        <v>495</v>
      </c>
      <c r="B127" s="26" t="s">
        <v>411</v>
      </c>
      <c r="C127" s="58">
        <v>323</v>
      </c>
      <c r="D127" s="119">
        <v>236497</v>
      </c>
      <c r="E127" s="27">
        <v>19350</v>
      </c>
      <c r="F127" s="28">
        <f t="shared" si="17"/>
        <v>3947.727700258398</v>
      </c>
      <c r="G127" s="29">
        <f t="shared" si="18"/>
        <v>0.00018462825167696884</v>
      </c>
      <c r="H127" s="7">
        <f t="shared" si="19"/>
        <v>12.222067183462533</v>
      </c>
      <c r="I127" s="7">
        <f t="shared" si="27"/>
        <v>717.7277002583983</v>
      </c>
      <c r="J127" s="7">
        <f t="shared" si="28"/>
        <v>717.7277002583983</v>
      </c>
      <c r="K127" s="7">
        <f t="shared" si="20"/>
        <v>8.685041249307508E-05</v>
      </c>
      <c r="L127" s="30">
        <f t="shared" si="21"/>
        <v>8931.549184927439</v>
      </c>
      <c r="M127" s="10">
        <f t="shared" si="22"/>
        <v>1397.7673495164038</v>
      </c>
      <c r="N127" s="31">
        <f t="shared" si="23"/>
        <v>10329.316534443842</v>
      </c>
      <c r="O127" s="7">
        <f t="shared" si="24"/>
        <v>717.7277002583983</v>
      </c>
      <c r="P127" s="7">
        <f t="shared" si="25"/>
        <v>717.7277002583983</v>
      </c>
      <c r="Q127" s="7">
        <f t="shared" si="26"/>
        <v>8.685041249307508E-05</v>
      </c>
    </row>
    <row r="128" spans="1:17" s="4" customFormat="1" ht="12.75">
      <c r="A128" s="25" t="s">
        <v>493</v>
      </c>
      <c r="B128" s="26" t="s">
        <v>348</v>
      </c>
      <c r="C128" s="58">
        <v>853</v>
      </c>
      <c r="D128" s="119">
        <v>914453.75</v>
      </c>
      <c r="E128" s="27">
        <v>56750</v>
      </c>
      <c r="F128" s="28">
        <f t="shared" si="17"/>
        <v>13745.00526431718</v>
      </c>
      <c r="G128" s="29">
        <f t="shared" si="18"/>
        <v>0.0006428296184348045</v>
      </c>
      <c r="H128" s="7">
        <f t="shared" si="19"/>
        <v>16.113722466960354</v>
      </c>
      <c r="I128" s="7">
        <f t="shared" si="27"/>
        <v>5215.005264317182</v>
      </c>
      <c r="J128" s="7">
        <f t="shared" si="28"/>
        <v>5215.005264317182</v>
      </c>
      <c r="K128" s="7">
        <f t="shared" si="20"/>
        <v>0.0006310545882462692</v>
      </c>
      <c r="L128" s="30">
        <f t="shared" si="21"/>
        <v>31097.431202587748</v>
      </c>
      <c r="M128" s="10">
        <f t="shared" si="22"/>
        <v>10156.169370910977</v>
      </c>
      <c r="N128" s="31">
        <f t="shared" si="23"/>
        <v>41253.60057349873</v>
      </c>
      <c r="O128" s="7">
        <f t="shared" si="24"/>
        <v>5215.005264317182</v>
      </c>
      <c r="P128" s="7">
        <f t="shared" si="25"/>
        <v>5215.005264317182</v>
      </c>
      <c r="Q128" s="7">
        <f t="shared" si="26"/>
        <v>0.0006310545882462692</v>
      </c>
    </row>
    <row r="129" spans="1:17" s="4" customFormat="1" ht="12.75">
      <c r="A129" s="25" t="s">
        <v>490</v>
      </c>
      <c r="B129" s="26" t="s">
        <v>265</v>
      </c>
      <c r="C129" s="58">
        <v>3833</v>
      </c>
      <c r="D129" s="119">
        <v>4154208.44</v>
      </c>
      <c r="E129" s="27">
        <v>220150</v>
      </c>
      <c r="F129" s="28">
        <f t="shared" si="17"/>
        <v>72328.32591651147</v>
      </c>
      <c r="G129" s="29">
        <f t="shared" si="18"/>
        <v>0.003382668049727299</v>
      </c>
      <c r="H129" s="7">
        <f t="shared" si="19"/>
        <v>18.869899795593913</v>
      </c>
      <c r="I129" s="7">
        <f t="shared" si="27"/>
        <v>33998.325916511465</v>
      </c>
      <c r="J129" s="7">
        <f t="shared" si="28"/>
        <v>33998.325916511465</v>
      </c>
      <c r="K129" s="7">
        <f t="shared" si="20"/>
        <v>0.004114051371933899</v>
      </c>
      <c r="L129" s="30">
        <f t="shared" si="21"/>
        <v>163639.45272732468</v>
      </c>
      <c r="M129" s="10">
        <f t="shared" si="22"/>
        <v>66211.3917119378</v>
      </c>
      <c r="N129" s="31">
        <f t="shared" si="23"/>
        <v>229850.84443926247</v>
      </c>
      <c r="O129" s="7">
        <f t="shared" si="24"/>
        <v>33998.325916511465</v>
      </c>
      <c r="P129" s="7">
        <f t="shared" si="25"/>
        <v>33998.325916511465</v>
      </c>
      <c r="Q129" s="7">
        <f t="shared" si="26"/>
        <v>0.004114051371933899</v>
      </c>
    </row>
    <row r="130" spans="1:17" s="4" customFormat="1" ht="12.75">
      <c r="A130" s="25" t="s">
        <v>489</v>
      </c>
      <c r="B130" s="26" t="s">
        <v>224</v>
      </c>
      <c r="C130" s="58">
        <v>2484</v>
      </c>
      <c r="D130" s="119">
        <v>3285892</v>
      </c>
      <c r="E130" s="27">
        <v>145000</v>
      </c>
      <c r="F130" s="28">
        <f t="shared" si="17"/>
        <v>56290.72915862069</v>
      </c>
      <c r="G130" s="29">
        <f t="shared" si="18"/>
        <v>0.0026326179765381605</v>
      </c>
      <c r="H130" s="7">
        <f t="shared" si="19"/>
        <v>22.661324137931036</v>
      </c>
      <c r="I130" s="7">
        <f t="shared" si="27"/>
        <v>31450.729158620692</v>
      </c>
      <c r="J130" s="7">
        <f t="shared" si="28"/>
        <v>31450.729158620692</v>
      </c>
      <c r="K130" s="7">
        <f t="shared" si="20"/>
        <v>0.00380577313603862</v>
      </c>
      <c r="L130" s="30">
        <f t="shared" si="21"/>
        <v>127355.14055408168</v>
      </c>
      <c r="M130" s="10">
        <f t="shared" si="22"/>
        <v>61249.973103416</v>
      </c>
      <c r="N130" s="31">
        <f t="shared" si="23"/>
        <v>188605.11365749768</v>
      </c>
      <c r="O130" s="7">
        <f t="shared" si="24"/>
        <v>31450.729158620692</v>
      </c>
      <c r="P130" s="7">
        <f t="shared" si="25"/>
        <v>31450.729158620692</v>
      </c>
      <c r="Q130" s="7">
        <f t="shared" si="26"/>
        <v>0.00380577313603862</v>
      </c>
    </row>
    <row r="131" spans="1:17" s="4" customFormat="1" ht="12.75">
      <c r="A131" s="25" t="s">
        <v>490</v>
      </c>
      <c r="B131" s="26" t="s">
        <v>266</v>
      </c>
      <c r="C131" s="58">
        <v>1172</v>
      </c>
      <c r="D131" s="119">
        <v>863349.88</v>
      </c>
      <c r="E131" s="27">
        <v>79200</v>
      </c>
      <c r="F131" s="28">
        <f t="shared" si="17"/>
        <v>12775.834082828283</v>
      </c>
      <c r="G131" s="29">
        <f t="shared" si="18"/>
        <v>0.0005975031941218294</v>
      </c>
      <c r="H131" s="7">
        <f t="shared" si="19"/>
        <v>10.900882323232324</v>
      </c>
      <c r="I131" s="7">
        <f t="shared" si="27"/>
        <v>1055.8340828282835</v>
      </c>
      <c r="J131" s="7">
        <f t="shared" si="28"/>
        <v>1055.8340828282835</v>
      </c>
      <c r="K131" s="7">
        <f t="shared" si="20"/>
        <v>0.00012776381012585982</v>
      </c>
      <c r="L131" s="30">
        <f t="shared" si="21"/>
        <v>28904.726757568467</v>
      </c>
      <c r="M131" s="10">
        <f t="shared" si="22"/>
        <v>2056.2260686784803</v>
      </c>
      <c r="N131" s="31">
        <f t="shared" si="23"/>
        <v>30960.952826246947</v>
      </c>
      <c r="O131" s="7">
        <f t="shared" si="24"/>
        <v>1055.8340828282835</v>
      </c>
      <c r="P131" s="7">
        <f t="shared" si="25"/>
        <v>1055.8340828282835</v>
      </c>
      <c r="Q131" s="7">
        <f t="shared" si="26"/>
        <v>0.00012776381012585982</v>
      </c>
    </row>
    <row r="132" spans="1:17" s="4" customFormat="1" ht="12.75">
      <c r="A132" s="25" t="s">
        <v>491</v>
      </c>
      <c r="B132" s="26" t="s">
        <v>315</v>
      </c>
      <c r="C132" s="58">
        <v>4084</v>
      </c>
      <c r="D132" s="119">
        <v>5370565.54</v>
      </c>
      <c r="E132" s="27">
        <v>300400</v>
      </c>
      <c r="F132" s="28">
        <f t="shared" si="17"/>
        <v>73013.94695525966</v>
      </c>
      <c r="G132" s="29">
        <f t="shared" si="18"/>
        <v>0.003414733334698382</v>
      </c>
      <c r="H132" s="7">
        <f t="shared" si="19"/>
        <v>17.878047736351533</v>
      </c>
      <c r="I132" s="7">
        <f t="shared" si="27"/>
        <v>32173.94695525966</v>
      </c>
      <c r="J132" s="7">
        <f t="shared" si="28"/>
        <v>32173.94695525966</v>
      </c>
      <c r="K132" s="7">
        <f t="shared" si="20"/>
        <v>0.003893287891199684</v>
      </c>
      <c r="L132" s="30">
        <f t="shared" si="21"/>
        <v>165190.63824333675</v>
      </c>
      <c r="M132" s="10">
        <f t="shared" si="22"/>
        <v>62658.43235943635</v>
      </c>
      <c r="N132" s="31">
        <f t="shared" si="23"/>
        <v>227849.0706027731</v>
      </c>
      <c r="O132" s="7">
        <f t="shared" si="24"/>
        <v>32173.94695525966</v>
      </c>
      <c r="P132" s="7">
        <f t="shared" si="25"/>
        <v>32173.94695525966</v>
      </c>
      <c r="Q132" s="7">
        <f t="shared" si="26"/>
        <v>0.003893287891199684</v>
      </c>
    </row>
    <row r="133" spans="1:17" s="4" customFormat="1" ht="12.75">
      <c r="A133" s="25" t="s">
        <v>488</v>
      </c>
      <c r="B133" s="26" t="s">
        <v>206</v>
      </c>
      <c r="C133" s="58">
        <v>1673</v>
      </c>
      <c r="D133" s="119">
        <v>2117456.98</v>
      </c>
      <c r="E133" s="27">
        <v>135850</v>
      </c>
      <c r="F133" s="28">
        <f t="shared" si="17"/>
        <v>26076.595712476996</v>
      </c>
      <c r="G133" s="29">
        <f t="shared" si="18"/>
        <v>0.0012195563224298978</v>
      </c>
      <c r="H133" s="7">
        <f t="shared" si="19"/>
        <v>15.586727861612072</v>
      </c>
      <c r="I133" s="7">
        <f t="shared" si="27"/>
        <v>9346.595712476998</v>
      </c>
      <c r="J133" s="7">
        <f t="shared" si="28"/>
        <v>9346.595712476998</v>
      </c>
      <c r="K133" s="7">
        <f t="shared" si="20"/>
        <v>0.001131007891631302</v>
      </c>
      <c r="L133" s="30">
        <f t="shared" si="21"/>
        <v>58997.0775254361</v>
      </c>
      <c r="M133" s="10">
        <f t="shared" si="22"/>
        <v>18202.399477304396</v>
      </c>
      <c r="N133" s="31">
        <f t="shared" si="23"/>
        <v>77199.47700274049</v>
      </c>
      <c r="O133" s="7">
        <f t="shared" si="24"/>
        <v>9346.595712476998</v>
      </c>
      <c r="P133" s="7">
        <f t="shared" si="25"/>
        <v>9346.595712476998</v>
      </c>
      <c r="Q133" s="7">
        <f t="shared" si="26"/>
        <v>0.001131007891631302</v>
      </c>
    </row>
    <row r="134" spans="1:17" s="4" customFormat="1" ht="12.75">
      <c r="A134" s="25" t="s">
        <v>490</v>
      </c>
      <c r="B134" s="26" t="s">
        <v>267</v>
      </c>
      <c r="C134" s="58">
        <v>46</v>
      </c>
      <c r="D134" s="119">
        <v>72795.96</v>
      </c>
      <c r="E134" s="27">
        <v>4900</v>
      </c>
      <c r="F134" s="28">
        <f aca="true" t="shared" si="29" ref="F134:F197">(C134*D134)/E134</f>
        <v>683.3906448979592</v>
      </c>
      <c r="G134" s="29">
        <f aca="true" t="shared" si="30" ref="G134:G197">F134/$F$499</f>
        <v>3.196097339024873E-05</v>
      </c>
      <c r="H134" s="7">
        <f aca="true" t="shared" si="31" ref="H134:H197">D134/E134</f>
        <v>14.85631836734694</v>
      </c>
      <c r="I134" s="7">
        <f t="shared" si="27"/>
        <v>223.39064489795925</v>
      </c>
      <c r="J134" s="7">
        <f t="shared" si="28"/>
        <v>223.39064489795925</v>
      </c>
      <c r="K134" s="7">
        <f aca="true" t="shared" si="32" ref="K134:K197">J134/$J$499</f>
        <v>2.7031936554067527E-05</v>
      </c>
      <c r="L134" s="30">
        <f aca="true" t="shared" si="33" ref="L134:L197">$B$508*G134</f>
        <v>1546.139354298901</v>
      </c>
      <c r="M134" s="10">
        <f aca="true" t="shared" si="34" ref="M134:M197">$G$508*K134</f>
        <v>435.05099428845256</v>
      </c>
      <c r="N134" s="31">
        <f aca="true" t="shared" si="35" ref="N134:N197">L134+M134</f>
        <v>1981.1903485873536</v>
      </c>
      <c r="O134" s="7">
        <f aca="true" t="shared" si="36" ref="O134:O197">(H134-10)*C134</f>
        <v>223.39064489795925</v>
      </c>
      <c r="P134" s="7">
        <f aca="true" t="shared" si="37" ref="P134:P197">IF(O134&gt;0,O134,0)</f>
        <v>223.39064489795925</v>
      </c>
      <c r="Q134" s="7">
        <f aca="true" t="shared" si="38" ref="Q134:Q197">P134/$P$499</f>
        <v>2.7031936554067527E-05</v>
      </c>
    </row>
    <row r="135" spans="1:17" s="4" customFormat="1" ht="12.75">
      <c r="A135" s="9" t="s">
        <v>481</v>
      </c>
      <c r="B135" s="26" t="s">
        <v>1</v>
      </c>
      <c r="C135" s="58">
        <v>3882</v>
      </c>
      <c r="D135" s="119">
        <v>5550079</v>
      </c>
      <c r="E135" s="27">
        <v>359850</v>
      </c>
      <c r="F135" s="28">
        <f t="shared" si="29"/>
        <v>59873.299091288034</v>
      </c>
      <c r="G135" s="29">
        <f t="shared" si="30"/>
        <v>0.002800168444402384</v>
      </c>
      <c r="H135" s="7">
        <f t="shared" si="31"/>
        <v>15.423312491315826</v>
      </c>
      <c r="I135" s="7">
        <f aca="true" t="shared" si="39" ref="I135:I198">(H135-10)*C135</f>
        <v>21053.299091288038</v>
      </c>
      <c r="J135" s="7">
        <f aca="true" t="shared" si="40" ref="J135:J198">IF(I135&gt;0,I135,0)</f>
        <v>21053.299091288038</v>
      </c>
      <c r="K135" s="7">
        <f t="shared" si="32"/>
        <v>0.002547606438709488</v>
      </c>
      <c r="L135" s="30">
        <f t="shared" si="33"/>
        <v>135460.53737766863</v>
      </c>
      <c r="M135" s="10">
        <f t="shared" si="34"/>
        <v>41001.08447648207</v>
      </c>
      <c r="N135" s="31">
        <f t="shared" si="35"/>
        <v>176461.6218541507</v>
      </c>
      <c r="O135" s="7">
        <f t="shared" si="36"/>
        <v>21053.299091288038</v>
      </c>
      <c r="P135" s="7">
        <f t="shared" si="37"/>
        <v>21053.299091288038</v>
      </c>
      <c r="Q135" s="7">
        <f t="shared" si="38"/>
        <v>0.002547606438709488</v>
      </c>
    </row>
    <row r="136" spans="1:17" s="4" customFormat="1" ht="12.75">
      <c r="A136" s="9" t="s">
        <v>482</v>
      </c>
      <c r="B136" s="26" t="s">
        <v>26</v>
      </c>
      <c r="C136" s="58">
        <v>212</v>
      </c>
      <c r="D136" s="119">
        <v>222763</v>
      </c>
      <c r="E136" s="27">
        <v>17700</v>
      </c>
      <c r="F136" s="28">
        <f t="shared" si="29"/>
        <v>2668.1218079096047</v>
      </c>
      <c r="G136" s="29">
        <f t="shared" si="30"/>
        <v>0.0001247833442573306</v>
      </c>
      <c r="H136" s="7">
        <f t="shared" si="31"/>
        <v>12.5854802259887</v>
      </c>
      <c r="I136" s="7">
        <f t="shared" si="39"/>
        <v>548.1218079096044</v>
      </c>
      <c r="J136" s="7">
        <f t="shared" si="40"/>
        <v>548.1218079096044</v>
      </c>
      <c r="K136" s="7">
        <f t="shared" si="32"/>
        <v>6.632683271979118E-05</v>
      </c>
      <c r="L136" s="30">
        <f t="shared" si="33"/>
        <v>6036.500733615021</v>
      </c>
      <c r="M136" s="10">
        <f t="shared" si="34"/>
        <v>1067.461610271022</v>
      </c>
      <c r="N136" s="31">
        <f t="shared" si="35"/>
        <v>7103.9623438860435</v>
      </c>
      <c r="O136" s="7">
        <f t="shared" si="36"/>
        <v>548.1218079096044</v>
      </c>
      <c r="P136" s="7">
        <f t="shared" si="37"/>
        <v>548.1218079096044</v>
      </c>
      <c r="Q136" s="7">
        <f t="shared" si="38"/>
        <v>6.632683271979118E-05</v>
      </c>
    </row>
    <row r="137" spans="1:17" s="4" customFormat="1" ht="12.75">
      <c r="A137" s="9" t="s">
        <v>482</v>
      </c>
      <c r="B137" s="26" t="s">
        <v>27</v>
      </c>
      <c r="C137" s="58">
        <v>845</v>
      </c>
      <c r="D137" s="119">
        <v>1257616</v>
      </c>
      <c r="E137" s="27">
        <v>82050</v>
      </c>
      <c r="F137" s="28">
        <f t="shared" si="29"/>
        <v>12951.682145033516</v>
      </c>
      <c r="G137" s="29">
        <f t="shared" si="30"/>
        <v>0.000605727297391062</v>
      </c>
      <c r="H137" s="7">
        <f t="shared" si="31"/>
        <v>15.327434491163924</v>
      </c>
      <c r="I137" s="7">
        <f t="shared" si="39"/>
        <v>4501.682145033516</v>
      </c>
      <c r="J137" s="7">
        <f t="shared" si="40"/>
        <v>4501.682145033516</v>
      </c>
      <c r="K137" s="7">
        <f t="shared" si="32"/>
        <v>0.000544737162949281</v>
      </c>
      <c r="L137" s="30">
        <f t="shared" si="33"/>
        <v>29302.57476936458</v>
      </c>
      <c r="M137" s="10">
        <f t="shared" si="34"/>
        <v>8766.979897757106</v>
      </c>
      <c r="N137" s="31">
        <f t="shared" si="35"/>
        <v>38069.55466712169</v>
      </c>
      <c r="O137" s="7">
        <f t="shared" si="36"/>
        <v>4501.682145033516</v>
      </c>
      <c r="P137" s="7">
        <f t="shared" si="37"/>
        <v>4501.682145033516</v>
      </c>
      <c r="Q137" s="7">
        <f t="shared" si="38"/>
        <v>0.000544737162949281</v>
      </c>
    </row>
    <row r="138" spans="1:17" s="4" customFormat="1" ht="12.75">
      <c r="A138" s="25" t="s">
        <v>495</v>
      </c>
      <c r="B138" s="26" t="s">
        <v>498</v>
      </c>
      <c r="C138" s="58">
        <v>1356</v>
      </c>
      <c r="D138" s="119">
        <v>1354177.72</v>
      </c>
      <c r="E138" s="27">
        <v>88600</v>
      </c>
      <c r="F138" s="28">
        <f t="shared" si="29"/>
        <v>20725.338468623024</v>
      </c>
      <c r="G138" s="29">
        <f t="shared" si="30"/>
        <v>0.0009692874730505941</v>
      </c>
      <c r="H138" s="7">
        <f t="shared" si="31"/>
        <v>15.284172911963882</v>
      </c>
      <c r="I138" s="7">
        <f t="shared" si="39"/>
        <v>7165.338468623024</v>
      </c>
      <c r="J138" s="7">
        <f t="shared" si="40"/>
        <v>7165.338468623024</v>
      </c>
      <c r="K138" s="7">
        <f t="shared" si="32"/>
        <v>0.0008670594731516728</v>
      </c>
      <c r="L138" s="30">
        <f t="shared" si="33"/>
        <v>46890.10842735151</v>
      </c>
      <c r="M138" s="10">
        <f t="shared" si="34"/>
        <v>13954.423322479168</v>
      </c>
      <c r="N138" s="31">
        <f t="shared" si="35"/>
        <v>60844.531749830676</v>
      </c>
      <c r="O138" s="7">
        <f t="shared" si="36"/>
        <v>7165.338468623024</v>
      </c>
      <c r="P138" s="7">
        <f t="shared" si="37"/>
        <v>7165.338468623024</v>
      </c>
      <c r="Q138" s="7">
        <f t="shared" si="38"/>
        <v>0.0008670594731516728</v>
      </c>
    </row>
    <row r="139" spans="1:17" s="4" customFormat="1" ht="12.75">
      <c r="A139" s="25" t="s">
        <v>490</v>
      </c>
      <c r="B139" s="26" t="s">
        <v>515</v>
      </c>
      <c r="C139" s="58">
        <v>1688</v>
      </c>
      <c r="D139" s="119">
        <v>2197337.87</v>
      </c>
      <c r="E139" s="27">
        <v>75850</v>
      </c>
      <c r="F139" s="28">
        <f t="shared" si="29"/>
        <v>48900.5448195122</v>
      </c>
      <c r="G139" s="29">
        <f t="shared" si="30"/>
        <v>0.002286992108266951</v>
      </c>
      <c r="H139" s="7">
        <f t="shared" si="31"/>
        <v>28.96951707317073</v>
      </c>
      <c r="I139" s="7">
        <f t="shared" si="39"/>
        <v>32020.544819512193</v>
      </c>
      <c r="J139" s="7">
        <f t="shared" si="40"/>
        <v>32020.544819512193</v>
      </c>
      <c r="K139" s="7">
        <f t="shared" si="32"/>
        <v>0.0038747250870022295</v>
      </c>
      <c r="L139" s="30">
        <f t="shared" si="33"/>
        <v>110635.19431612117</v>
      </c>
      <c r="M139" s="10">
        <f t="shared" si="34"/>
        <v>62359.68327030869</v>
      </c>
      <c r="N139" s="31">
        <f t="shared" si="35"/>
        <v>172994.87758642985</v>
      </c>
      <c r="O139" s="7">
        <f t="shared" si="36"/>
        <v>32020.544819512193</v>
      </c>
      <c r="P139" s="7">
        <f t="shared" si="37"/>
        <v>32020.544819512193</v>
      </c>
      <c r="Q139" s="7">
        <f t="shared" si="38"/>
        <v>0.0038747250870022295</v>
      </c>
    </row>
    <row r="140" spans="1:17" s="4" customFormat="1" ht="12.75">
      <c r="A140" s="25" t="s">
        <v>485</v>
      </c>
      <c r="B140" s="26" t="s">
        <v>129</v>
      </c>
      <c r="C140" s="58">
        <v>428</v>
      </c>
      <c r="D140" s="119">
        <v>1098142.24</v>
      </c>
      <c r="E140" s="27">
        <v>73900</v>
      </c>
      <c r="F140" s="28">
        <f t="shared" si="29"/>
        <v>6360.011890663058</v>
      </c>
      <c r="G140" s="29">
        <f t="shared" si="30"/>
        <v>0.0002974465224491025</v>
      </c>
      <c r="H140" s="7">
        <f t="shared" si="31"/>
        <v>14.859840866035183</v>
      </c>
      <c r="I140" s="7">
        <f t="shared" si="39"/>
        <v>2080.0118906630582</v>
      </c>
      <c r="J140" s="7">
        <f t="shared" si="40"/>
        <v>2080.0118906630582</v>
      </c>
      <c r="K140" s="7">
        <f t="shared" si="32"/>
        <v>0.00025169697453442233</v>
      </c>
      <c r="L140" s="30">
        <f t="shared" si="33"/>
        <v>14389.229281052567</v>
      </c>
      <c r="M140" s="10">
        <f t="shared" si="34"/>
        <v>4050.8018658440883</v>
      </c>
      <c r="N140" s="31">
        <f t="shared" si="35"/>
        <v>18440.031146896654</v>
      </c>
      <c r="O140" s="7">
        <f t="shared" si="36"/>
        <v>2080.0118906630582</v>
      </c>
      <c r="P140" s="7">
        <f t="shared" si="37"/>
        <v>2080.0118906630582</v>
      </c>
      <c r="Q140" s="7">
        <f t="shared" si="38"/>
        <v>0.00025169697453442233</v>
      </c>
    </row>
    <row r="141" spans="1:17" s="4" customFormat="1" ht="12.75">
      <c r="A141" s="9" t="s">
        <v>482</v>
      </c>
      <c r="B141" s="26" t="s">
        <v>28</v>
      </c>
      <c r="C141" s="58">
        <v>1273</v>
      </c>
      <c r="D141" s="119">
        <v>2837878</v>
      </c>
      <c r="E141" s="27">
        <v>264250</v>
      </c>
      <c r="F141" s="28">
        <f t="shared" si="29"/>
        <v>13671.215492904446</v>
      </c>
      <c r="G141" s="29">
        <f t="shared" si="30"/>
        <v>0.0006393786011605673</v>
      </c>
      <c r="H141" s="7">
        <f t="shared" si="31"/>
        <v>10.73936802270577</v>
      </c>
      <c r="I141" s="7">
        <f t="shared" si="39"/>
        <v>941.2154929044457</v>
      </c>
      <c r="J141" s="7">
        <f t="shared" si="40"/>
        <v>941.2154929044457</v>
      </c>
      <c r="K141" s="7">
        <f t="shared" si="32"/>
        <v>0.00011389410465026506</v>
      </c>
      <c r="L141" s="30">
        <f t="shared" si="33"/>
        <v>30930.48529781467</v>
      </c>
      <c r="M141" s="10">
        <f t="shared" si="34"/>
        <v>1833.0075380498433</v>
      </c>
      <c r="N141" s="31">
        <f t="shared" si="35"/>
        <v>32763.492835864512</v>
      </c>
      <c r="O141" s="7">
        <f t="shared" si="36"/>
        <v>941.2154929044457</v>
      </c>
      <c r="P141" s="7">
        <f t="shared" si="37"/>
        <v>941.2154929044457</v>
      </c>
      <c r="Q141" s="7">
        <f t="shared" si="38"/>
        <v>0.00011389410465026506</v>
      </c>
    </row>
    <row r="142" spans="1:17" s="4" customFormat="1" ht="12.75">
      <c r="A142" s="25" t="s">
        <v>495</v>
      </c>
      <c r="B142" s="26" t="s">
        <v>412</v>
      </c>
      <c r="C142" s="58">
        <v>1285</v>
      </c>
      <c r="D142" s="119">
        <v>2840031.81</v>
      </c>
      <c r="E142" s="27">
        <v>139050</v>
      </c>
      <c r="F142" s="28">
        <f t="shared" si="29"/>
        <v>26245.529491909383</v>
      </c>
      <c r="G142" s="29">
        <f t="shared" si="30"/>
        <v>0.0012274570569065291</v>
      </c>
      <c r="H142" s="7">
        <f t="shared" si="31"/>
        <v>20.42453656957929</v>
      </c>
      <c r="I142" s="7">
        <f t="shared" si="39"/>
        <v>13395.529491909385</v>
      </c>
      <c r="J142" s="7">
        <f t="shared" si="40"/>
        <v>13395.529491909385</v>
      </c>
      <c r="K142" s="7">
        <f t="shared" si="32"/>
        <v>0.0016209591207314827</v>
      </c>
      <c r="L142" s="30">
        <f t="shared" si="33"/>
        <v>59379.282296017744</v>
      </c>
      <c r="M142" s="10">
        <f t="shared" si="34"/>
        <v>26087.656567433572</v>
      </c>
      <c r="N142" s="31">
        <f t="shared" si="35"/>
        <v>85466.93886345132</v>
      </c>
      <c r="O142" s="7">
        <f t="shared" si="36"/>
        <v>13395.529491909385</v>
      </c>
      <c r="P142" s="7">
        <f t="shared" si="37"/>
        <v>13395.529491909385</v>
      </c>
      <c r="Q142" s="7">
        <f t="shared" si="38"/>
        <v>0.0016209591207314827</v>
      </c>
    </row>
    <row r="143" spans="1:17" s="4" customFormat="1" ht="12.75">
      <c r="A143" s="25" t="s">
        <v>490</v>
      </c>
      <c r="B143" s="26" t="s">
        <v>268</v>
      </c>
      <c r="C143" s="58">
        <v>2267</v>
      </c>
      <c r="D143" s="119">
        <v>2438197.62</v>
      </c>
      <c r="E143" s="27">
        <v>165050</v>
      </c>
      <c r="F143" s="28">
        <f t="shared" si="29"/>
        <v>33489.209358012726</v>
      </c>
      <c r="G143" s="29">
        <f t="shared" si="30"/>
        <v>0.0015662311697458675</v>
      </c>
      <c r="H143" s="7">
        <f t="shared" si="31"/>
        <v>14.772478764010906</v>
      </c>
      <c r="I143" s="7">
        <f t="shared" si="39"/>
        <v>10819.209358012724</v>
      </c>
      <c r="J143" s="7">
        <f t="shared" si="40"/>
        <v>10819.209358012724</v>
      </c>
      <c r="K143" s="7">
        <f t="shared" si="32"/>
        <v>0.0013092051418024506</v>
      </c>
      <c r="L143" s="30">
        <f t="shared" si="33"/>
        <v>75767.76901959188</v>
      </c>
      <c r="M143" s="10">
        <f t="shared" si="34"/>
        <v>21070.299478155834</v>
      </c>
      <c r="N143" s="31">
        <f t="shared" si="35"/>
        <v>96838.06849774772</v>
      </c>
      <c r="O143" s="7">
        <f t="shared" si="36"/>
        <v>10819.209358012724</v>
      </c>
      <c r="P143" s="7">
        <f t="shared" si="37"/>
        <v>10819.209358012724</v>
      </c>
      <c r="Q143" s="7">
        <f t="shared" si="38"/>
        <v>0.0013092051418024506</v>
      </c>
    </row>
    <row r="144" spans="1:17" s="4" customFormat="1" ht="12.75">
      <c r="A144" s="25" t="s">
        <v>488</v>
      </c>
      <c r="B144" s="26" t="s">
        <v>207</v>
      </c>
      <c r="C144" s="58">
        <v>1236</v>
      </c>
      <c r="D144" s="119">
        <v>2982360</v>
      </c>
      <c r="E144" s="27">
        <v>214800</v>
      </c>
      <c r="F144" s="28">
        <f t="shared" si="29"/>
        <v>17161.06592178771</v>
      </c>
      <c r="G144" s="29">
        <f t="shared" si="30"/>
        <v>0.0008025927416030965</v>
      </c>
      <c r="H144" s="7">
        <f t="shared" si="31"/>
        <v>13.88435754189944</v>
      </c>
      <c r="I144" s="7">
        <f t="shared" si="39"/>
        <v>4801.065921787708</v>
      </c>
      <c r="J144" s="7">
        <f t="shared" si="40"/>
        <v>4801.065921787708</v>
      </c>
      <c r="K144" s="7">
        <f t="shared" si="32"/>
        <v>0.0005809648360563315</v>
      </c>
      <c r="L144" s="30">
        <f t="shared" si="33"/>
        <v>38826.108582969515</v>
      </c>
      <c r="M144" s="10">
        <f t="shared" si="34"/>
        <v>9350.02673846182</v>
      </c>
      <c r="N144" s="31">
        <f t="shared" si="35"/>
        <v>48176.135321431335</v>
      </c>
      <c r="O144" s="7">
        <f t="shared" si="36"/>
        <v>4801.065921787708</v>
      </c>
      <c r="P144" s="7">
        <f t="shared" si="37"/>
        <v>4801.065921787708</v>
      </c>
      <c r="Q144" s="7">
        <f t="shared" si="38"/>
        <v>0.0005809648360563315</v>
      </c>
    </row>
    <row r="145" spans="1:17" s="4" customFormat="1" ht="12.75">
      <c r="A145" s="25" t="s">
        <v>490</v>
      </c>
      <c r="B145" s="26" t="s">
        <v>269</v>
      </c>
      <c r="C145" s="58">
        <v>131</v>
      </c>
      <c r="D145" s="119">
        <v>127683</v>
      </c>
      <c r="E145" s="27">
        <v>8750</v>
      </c>
      <c r="F145" s="28">
        <f t="shared" si="29"/>
        <v>1911.5969142857143</v>
      </c>
      <c r="G145" s="29">
        <f t="shared" si="30"/>
        <v>8.940201123105796E-05</v>
      </c>
      <c r="H145" s="7">
        <f t="shared" si="31"/>
        <v>14.592342857142857</v>
      </c>
      <c r="I145" s="7">
        <f t="shared" si="39"/>
        <v>601.5969142857142</v>
      </c>
      <c r="J145" s="7">
        <f t="shared" si="40"/>
        <v>601.5969142857142</v>
      </c>
      <c r="K145" s="7">
        <f t="shared" si="32"/>
        <v>7.279772000086468E-05</v>
      </c>
      <c r="L145" s="30">
        <f t="shared" si="33"/>
        <v>4324.898563946251</v>
      </c>
      <c r="M145" s="10">
        <f t="shared" si="34"/>
        <v>1171.6038325616378</v>
      </c>
      <c r="N145" s="31">
        <f t="shared" si="35"/>
        <v>5496.502396507889</v>
      </c>
      <c r="O145" s="7">
        <f t="shared" si="36"/>
        <v>601.5969142857142</v>
      </c>
      <c r="P145" s="7">
        <f t="shared" si="37"/>
        <v>601.5969142857142</v>
      </c>
      <c r="Q145" s="7">
        <f t="shared" si="38"/>
        <v>7.279772000086468E-05</v>
      </c>
    </row>
    <row r="146" spans="1:17" s="4" customFormat="1" ht="12.75">
      <c r="A146" s="25" t="s">
        <v>496</v>
      </c>
      <c r="B146" s="26" t="s">
        <v>444</v>
      </c>
      <c r="C146" s="58">
        <v>6302</v>
      </c>
      <c r="D146" s="119">
        <v>12270760</v>
      </c>
      <c r="E146" s="27">
        <v>898850</v>
      </c>
      <c r="F146" s="28">
        <f t="shared" si="29"/>
        <v>86032.51879623964</v>
      </c>
      <c r="G146" s="29">
        <f t="shared" si="30"/>
        <v>0.004023588945021714</v>
      </c>
      <c r="H146" s="7">
        <f t="shared" si="31"/>
        <v>13.651621516382043</v>
      </c>
      <c r="I146" s="7">
        <f t="shared" si="39"/>
        <v>23012.518796239638</v>
      </c>
      <c r="J146" s="7">
        <f t="shared" si="40"/>
        <v>23012.518796239638</v>
      </c>
      <c r="K146" s="7">
        <f t="shared" si="32"/>
        <v>0.002784686656566965</v>
      </c>
      <c r="L146" s="30">
        <f t="shared" si="33"/>
        <v>194644.54781962623</v>
      </c>
      <c r="M146" s="10">
        <f t="shared" si="34"/>
        <v>44816.64479709471</v>
      </c>
      <c r="N146" s="31">
        <f t="shared" si="35"/>
        <v>239461.19261672095</v>
      </c>
      <c r="O146" s="7">
        <f t="shared" si="36"/>
        <v>23012.518796239638</v>
      </c>
      <c r="P146" s="7">
        <f t="shared" si="37"/>
        <v>23012.518796239638</v>
      </c>
      <c r="Q146" s="7">
        <f t="shared" si="38"/>
        <v>0.002784686656566965</v>
      </c>
    </row>
    <row r="147" spans="1:17" s="4" customFormat="1" ht="12.75">
      <c r="A147" s="25" t="s">
        <v>485</v>
      </c>
      <c r="B147" s="26" t="s">
        <v>130</v>
      </c>
      <c r="C147" s="58">
        <v>7847</v>
      </c>
      <c r="D147" s="119">
        <v>17041506</v>
      </c>
      <c r="E147" s="27">
        <v>1039750</v>
      </c>
      <c r="F147" s="28">
        <f t="shared" si="29"/>
        <v>128612.35641452273</v>
      </c>
      <c r="G147" s="29">
        <f t="shared" si="30"/>
        <v>0.006014972741740588</v>
      </c>
      <c r="H147" s="7">
        <f t="shared" si="31"/>
        <v>16.390003366193795</v>
      </c>
      <c r="I147" s="7">
        <f t="shared" si="39"/>
        <v>50142.356414522714</v>
      </c>
      <c r="J147" s="7">
        <f t="shared" si="40"/>
        <v>50142.356414522714</v>
      </c>
      <c r="K147" s="7">
        <f t="shared" si="32"/>
        <v>0.00606759964316304</v>
      </c>
      <c r="L147" s="30">
        <f t="shared" si="33"/>
        <v>290979.4378752464</v>
      </c>
      <c r="M147" s="10">
        <f t="shared" si="34"/>
        <v>97651.72585480708</v>
      </c>
      <c r="N147" s="31">
        <f t="shared" si="35"/>
        <v>388631.16373005346</v>
      </c>
      <c r="O147" s="7">
        <f t="shared" si="36"/>
        <v>50142.356414522714</v>
      </c>
      <c r="P147" s="7">
        <f t="shared" si="37"/>
        <v>50142.356414522714</v>
      </c>
      <c r="Q147" s="7">
        <f t="shared" si="38"/>
        <v>0.00606759964316304</v>
      </c>
    </row>
    <row r="148" spans="1:17" s="4" customFormat="1" ht="12.75">
      <c r="A148" s="25" t="s">
        <v>493</v>
      </c>
      <c r="B148" s="26" t="s">
        <v>349</v>
      </c>
      <c r="C148" s="58">
        <v>912</v>
      </c>
      <c r="D148" s="119">
        <v>2562514.88</v>
      </c>
      <c r="E148" s="27">
        <v>209600</v>
      </c>
      <c r="F148" s="28">
        <f t="shared" si="29"/>
        <v>11149.873905343511</v>
      </c>
      <c r="G148" s="29">
        <f t="shared" si="30"/>
        <v>0.000521459908551313</v>
      </c>
      <c r="H148" s="7">
        <f t="shared" si="31"/>
        <v>12.225738931297709</v>
      </c>
      <c r="I148" s="7">
        <f t="shared" si="39"/>
        <v>2029.8739053435106</v>
      </c>
      <c r="J148" s="7">
        <f t="shared" si="40"/>
        <v>2029.8739053435106</v>
      </c>
      <c r="K148" s="7">
        <f t="shared" si="32"/>
        <v>0.00024562990382639933</v>
      </c>
      <c r="L148" s="30">
        <f t="shared" si="33"/>
        <v>25226.067944046954</v>
      </c>
      <c r="M148" s="10">
        <f t="shared" si="34"/>
        <v>3953.1586526520027</v>
      </c>
      <c r="N148" s="31">
        <f t="shared" si="35"/>
        <v>29179.226596698958</v>
      </c>
      <c r="O148" s="7">
        <f t="shared" si="36"/>
        <v>2029.8739053435106</v>
      </c>
      <c r="P148" s="7">
        <f t="shared" si="37"/>
        <v>2029.8739053435106</v>
      </c>
      <c r="Q148" s="7">
        <f t="shared" si="38"/>
        <v>0.00024562990382639933</v>
      </c>
    </row>
    <row r="149" spans="1:17" s="4" customFormat="1" ht="12.75">
      <c r="A149" s="25" t="s">
        <v>490</v>
      </c>
      <c r="B149" s="26" t="s">
        <v>270</v>
      </c>
      <c r="C149" s="58">
        <v>1622</v>
      </c>
      <c r="D149" s="119">
        <v>2312624.08</v>
      </c>
      <c r="E149" s="27">
        <v>152800</v>
      </c>
      <c r="F149" s="28">
        <f t="shared" si="29"/>
        <v>24548.928388481676</v>
      </c>
      <c r="G149" s="29">
        <f t="shared" si="30"/>
        <v>0.0011481100200025982</v>
      </c>
      <c r="H149" s="7">
        <f t="shared" si="31"/>
        <v>15.134974345549738</v>
      </c>
      <c r="I149" s="7">
        <f t="shared" si="39"/>
        <v>8328.928388481674</v>
      </c>
      <c r="J149" s="7">
        <f t="shared" si="40"/>
        <v>8328.928388481674</v>
      </c>
      <c r="K149" s="7">
        <f t="shared" si="32"/>
        <v>0.0010078625443946034</v>
      </c>
      <c r="L149" s="30">
        <f t="shared" si="33"/>
        <v>55540.80169324596</v>
      </c>
      <c r="M149" s="10">
        <f t="shared" si="34"/>
        <v>16220.502780774117</v>
      </c>
      <c r="N149" s="31">
        <f t="shared" si="35"/>
        <v>71761.30447402007</v>
      </c>
      <c r="O149" s="7">
        <f t="shared" si="36"/>
        <v>8328.928388481674</v>
      </c>
      <c r="P149" s="7">
        <f t="shared" si="37"/>
        <v>8328.928388481674</v>
      </c>
      <c r="Q149" s="7">
        <f t="shared" si="38"/>
        <v>0.0010078625443946034</v>
      </c>
    </row>
    <row r="150" spans="1:17" s="4" customFormat="1" ht="12.75">
      <c r="A150" s="25" t="s">
        <v>490</v>
      </c>
      <c r="B150" s="26" t="s">
        <v>271</v>
      </c>
      <c r="C150" s="58">
        <v>1253</v>
      </c>
      <c r="D150" s="119">
        <v>1036034.91</v>
      </c>
      <c r="E150" s="27">
        <v>69850</v>
      </c>
      <c r="F150" s="28">
        <f t="shared" si="29"/>
        <v>18584.849566642806</v>
      </c>
      <c r="G150" s="29">
        <f t="shared" si="30"/>
        <v>0.0008691805878465577</v>
      </c>
      <c r="H150" s="7">
        <f t="shared" si="31"/>
        <v>14.832282176091626</v>
      </c>
      <c r="I150" s="7">
        <f t="shared" si="39"/>
        <v>6054.849566642807</v>
      </c>
      <c r="J150" s="7">
        <f t="shared" si="40"/>
        <v>6054.849566642807</v>
      </c>
      <c r="K150" s="7">
        <f t="shared" si="32"/>
        <v>0.000732682021687502</v>
      </c>
      <c r="L150" s="30">
        <f t="shared" si="33"/>
        <v>42047.35245242034</v>
      </c>
      <c r="M150" s="10">
        <f t="shared" si="34"/>
        <v>11791.757552954821</v>
      </c>
      <c r="N150" s="31">
        <f t="shared" si="35"/>
        <v>53839.11000537516</v>
      </c>
      <c r="O150" s="7">
        <f t="shared" si="36"/>
        <v>6054.849566642807</v>
      </c>
      <c r="P150" s="7">
        <f t="shared" si="37"/>
        <v>6054.849566642807</v>
      </c>
      <c r="Q150" s="7">
        <f t="shared" si="38"/>
        <v>0.000732682021687502</v>
      </c>
    </row>
    <row r="151" spans="1:17" s="4" customFormat="1" ht="12.75">
      <c r="A151" s="25" t="s">
        <v>484</v>
      </c>
      <c r="B151" s="26" t="s">
        <v>105</v>
      </c>
      <c r="C151" s="58">
        <v>618</v>
      </c>
      <c r="D151" s="119">
        <v>1818782.4100000001</v>
      </c>
      <c r="E151" s="27">
        <v>161750</v>
      </c>
      <c r="F151" s="28">
        <f t="shared" si="29"/>
        <v>6949.041912704792</v>
      </c>
      <c r="G151" s="29">
        <f t="shared" si="30"/>
        <v>0.0003249944161773588</v>
      </c>
      <c r="H151" s="7">
        <f t="shared" si="31"/>
        <v>11.244404389489954</v>
      </c>
      <c r="I151" s="7">
        <f t="shared" si="39"/>
        <v>769.0419127047918</v>
      </c>
      <c r="J151" s="7">
        <f t="shared" si="40"/>
        <v>769.0419127047918</v>
      </c>
      <c r="K151" s="7">
        <f t="shared" si="32"/>
        <v>9.305981546877473E-05</v>
      </c>
      <c r="L151" s="30">
        <f t="shared" si="33"/>
        <v>15721.882141816062</v>
      </c>
      <c r="M151" s="10">
        <f t="shared" si="34"/>
        <v>1497.7012529980366</v>
      </c>
      <c r="N151" s="31">
        <f t="shared" si="35"/>
        <v>17219.5833948141</v>
      </c>
      <c r="O151" s="7">
        <f t="shared" si="36"/>
        <v>769.0419127047918</v>
      </c>
      <c r="P151" s="7">
        <f t="shared" si="37"/>
        <v>769.0419127047918</v>
      </c>
      <c r="Q151" s="7">
        <f t="shared" si="38"/>
        <v>9.305981546877473E-05</v>
      </c>
    </row>
    <row r="152" spans="1:17" s="4" customFormat="1" ht="12.75">
      <c r="A152" s="25" t="s">
        <v>490</v>
      </c>
      <c r="B152" s="26" t="s">
        <v>272</v>
      </c>
      <c r="C152" s="58">
        <v>1085</v>
      </c>
      <c r="D152" s="119">
        <v>827520.8</v>
      </c>
      <c r="E152" s="27">
        <v>61300</v>
      </c>
      <c r="F152" s="28">
        <f t="shared" si="29"/>
        <v>14646.983164763458</v>
      </c>
      <c r="G152" s="29">
        <f t="shared" si="30"/>
        <v>0.0006850135316767839</v>
      </c>
      <c r="H152" s="7">
        <f t="shared" si="31"/>
        <v>13.499523654159871</v>
      </c>
      <c r="I152" s="7">
        <f t="shared" si="39"/>
        <v>3796.98316476346</v>
      </c>
      <c r="J152" s="7">
        <f t="shared" si="40"/>
        <v>3796.98316476346</v>
      </c>
      <c r="K152" s="7">
        <f t="shared" si="32"/>
        <v>0.00045946332288727834</v>
      </c>
      <c r="L152" s="30">
        <f t="shared" si="33"/>
        <v>33138.11399360857</v>
      </c>
      <c r="M152" s="10">
        <f t="shared" si="34"/>
        <v>7394.585847054642</v>
      </c>
      <c r="N152" s="31">
        <f t="shared" si="35"/>
        <v>40532.69984066321</v>
      </c>
      <c r="O152" s="7">
        <f t="shared" si="36"/>
        <v>3796.98316476346</v>
      </c>
      <c r="P152" s="7">
        <f t="shared" si="37"/>
        <v>3796.98316476346</v>
      </c>
      <c r="Q152" s="7">
        <f t="shared" si="38"/>
        <v>0.00045946332288727834</v>
      </c>
    </row>
    <row r="153" spans="1:17" s="4" customFormat="1" ht="12.75">
      <c r="A153" s="25" t="s">
        <v>493</v>
      </c>
      <c r="B153" s="26" t="s">
        <v>350</v>
      </c>
      <c r="C153" s="58">
        <v>6674</v>
      </c>
      <c r="D153" s="119">
        <v>7325983.8100000005</v>
      </c>
      <c r="E153" s="27">
        <v>376600</v>
      </c>
      <c r="F153" s="28">
        <f t="shared" si="29"/>
        <v>129829.03862968668</v>
      </c>
      <c r="G153" s="29">
        <f t="shared" si="30"/>
        <v>0.006071874819920265</v>
      </c>
      <c r="H153" s="7">
        <f t="shared" si="31"/>
        <v>19.45295754115773</v>
      </c>
      <c r="I153" s="7">
        <f t="shared" si="39"/>
        <v>63089.038629686685</v>
      </c>
      <c r="J153" s="7">
        <f t="shared" si="40"/>
        <v>63089.038629686685</v>
      </c>
      <c r="K153" s="7">
        <f t="shared" si="32"/>
        <v>0.007634244890934488</v>
      </c>
      <c r="L153" s="30">
        <f t="shared" si="33"/>
        <v>293732.12445148925</v>
      </c>
      <c r="M153" s="10">
        <f t="shared" si="34"/>
        <v>122865.25694522726</v>
      </c>
      <c r="N153" s="31">
        <f t="shared" si="35"/>
        <v>416597.3813967165</v>
      </c>
      <c r="O153" s="7">
        <f t="shared" si="36"/>
        <v>63089.038629686685</v>
      </c>
      <c r="P153" s="7">
        <f t="shared" si="37"/>
        <v>63089.038629686685</v>
      </c>
      <c r="Q153" s="7">
        <f t="shared" si="38"/>
        <v>0.007634244890934488</v>
      </c>
    </row>
    <row r="154" spans="1:17" s="4" customFormat="1" ht="12.75">
      <c r="A154" s="25" t="s">
        <v>483</v>
      </c>
      <c r="B154" s="26" t="s">
        <v>80</v>
      </c>
      <c r="C154" s="58">
        <v>11365</v>
      </c>
      <c r="D154" s="119">
        <v>30837784.98</v>
      </c>
      <c r="E154" s="27">
        <v>2253100</v>
      </c>
      <c r="F154" s="28">
        <f t="shared" si="29"/>
        <v>155550.763968621</v>
      </c>
      <c r="G154" s="29">
        <f t="shared" si="30"/>
        <v>0.007274834481786455</v>
      </c>
      <c r="H154" s="7">
        <f t="shared" si="31"/>
        <v>13.686824810261419</v>
      </c>
      <c r="I154" s="7">
        <f t="shared" si="39"/>
        <v>41900.763968621024</v>
      </c>
      <c r="J154" s="7">
        <f t="shared" si="40"/>
        <v>41900.763968621024</v>
      </c>
      <c r="K154" s="7">
        <f t="shared" si="32"/>
        <v>0.005070305400139294</v>
      </c>
      <c r="L154" s="30">
        <f t="shared" si="33"/>
        <v>351926.3243632129</v>
      </c>
      <c r="M154" s="10">
        <f t="shared" si="34"/>
        <v>81601.3089282275</v>
      </c>
      <c r="N154" s="31">
        <f t="shared" si="35"/>
        <v>433527.63329144043</v>
      </c>
      <c r="O154" s="7">
        <f t="shared" si="36"/>
        <v>41900.763968621024</v>
      </c>
      <c r="P154" s="7">
        <f t="shared" si="37"/>
        <v>41900.763968621024</v>
      </c>
      <c r="Q154" s="7">
        <f t="shared" si="38"/>
        <v>0.005070305400139294</v>
      </c>
    </row>
    <row r="155" spans="1:17" s="4" customFormat="1" ht="12.75">
      <c r="A155" s="25" t="s">
        <v>486</v>
      </c>
      <c r="B155" s="26" t="s">
        <v>162</v>
      </c>
      <c r="C155" s="58">
        <v>2924</v>
      </c>
      <c r="D155" s="119">
        <v>2766527.4</v>
      </c>
      <c r="E155" s="27">
        <v>209200</v>
      </c>
      <c r="F155" s="28">
        <f t="shared" si="29"/>
        <v>38667.90687189292</v>
      </c>
      <c r="G155" s="29">
        <f t="shared" si="30"/>
        <v>0.0018084297053462285</v>
      </c>
      <c r="H155" s="7">
        <f t="shared" si="31"/>
        <v>13.224318355640534</v>
      </c>
      <c r="I155" s="7">
        <f t="shared" si="39"/>
        <v>9427.906871892921</v>
      </c>
      <c r="J155" s="7">
        <f t="shared" si="40"/>
        <v>9427.906871892921</v>
      </c>
      <c r="K155" s="7">
        <f t="shared" si="32"/>
        <v>0.0011408471492397527</v>
      </c>
      <c r="L155" s="30">
        <f t="shared" si="33"/>
        <v>87484.32980367405</v>
      </c>
      <c r="M155" s="10">
        <f t="shared" si="34"/>
        <v>18360.75212795726</v>
      </c>
      <c r="N155" s="31">
        <f t="shared" si="35"/>
        <v>105845.08193163131</v>
      </c>
      <c r="O155" s="7">
        <f t="shared" si="36"/>
        <v>9427.906871892921</v>
      </c>
      <c r="P155" s="7">
        <f t="shared" si="37"/>
        <v>9427.906871892921</v>
      </c>
      <c r="Q155" s="7">
        <f t="shared" si="38"/>
        <v>0.0011408471492397527</v>
      </c>
    </row>
    <row r="156" spans="1:17" s="4" customFormat="1" ht="12.75">
      <c r="A156" s="25" t="s">
        <v>484</v>
      </c>
      <c r="B156" s="26" t="s">
        <v>106</v>
      </c>
      <c r="C156" s="58">
        <v>7654</v>
      </c>
      <c r="D156" s="119">
        <v>7858171.36</v>
      </c>
      <c r="E156" s="27">
        <v>448350</v>
      </c>
      <c r="F156" s="28">
        <f t="shared" si="29"/>
        <v>134150.64924599085</v>
      </c>
      <c r="G156" s="29">
        <f t="shared" si="30"/>
        <v>0.006273988915191994</v>
      </c>
      <c r="H156" s="7">
        <f t="shared" si="31"/>
        <v>17.526868205642913</v>
      </c>
      <c r="I156" s="7">
        <f t="shared" si="39"/>
        <v>57610.649245990855</v>
      </c>
      <c r="J156" s="7">
        <f t="shared" si="40"/>
        <v>57610.649245990855</v>
      </c>
      <c r="K156" s="7">
        <f t="shared" si="32"/>
        <v>0.00697131885700774</v>
      </c>
      <c r="L156" s="30">
        <f t="shared" si="33"/>
        <v>303509.566237836</v>
      </c>
      <c r="M156" s="10">
        <f t="shared" si="34"/>
        <v>112196.14969785414</v>
      </c>
      <c r="N156" s="31">
        <f t="shared" si="35"/>
        <v>415705.71593569015</v>
      </c>
      <c r="O156" s="7">
        <f t="shared" si="36"/>
        <v>57610.649245990855</v>
      </c>
      <c r="P156" s="7">
        <f t="shared" si="37"/>
        <v>57610.649245990855</v>
      </c>
      <c r="Q156" s="7">
        <f t="shared" si="38"/>
        <v>0.00697131885700774</v>
      </c>
    </row>
    <row r="157" spans="1:17" s="4" customFormat="1" ht="12.75">
      <c r="A157" s="25" t="s">
        <v>486</v>
      </c>
      <c r="B157" s="26" t="s">
        <v>163</v>
      </c>
      <c r="C157" s="58">
        <v>1135</v>
      </c>
      <c r="D157" s="119">
        <v>2399127</v>
      </c>
      <c r="E157" s="27">
        <v>163450</v>
      </c>
      <c r="F157" s="28">
        <f t="shared" si="29"/>
        <v>16659.584857754664</v>
      </c>
      <c r="G157" s="29">
        <f t="shared" si="30"/>
        <v>0.0007791393580033444</v>
      </c>
      <c r="H157" s="7">
        <f t="shared" si="31"/>
        <v>14.678048332823494</v>
      </c>
      <c r="I157" s="7">
        <f t="shared" si="39"/>
        <v>5309.584857754665</v>
      </c>
      <c r="J157" s="7">
        <f t="shared" si="40"/>
        <v>5309.584857754665</v>
      </c>
      <c r="K157" s="7">
        <f t="shared" si="32"/>
        <v>0.0006424994254742533</v>
      </c>
      <c r="L157" s="30">
        <f t="shared" si="33"/>
        <v>37691.53114278089</v>
      </c>
      <c r="M157" s="10">
        <f t="shared" si="34"/>
        <v>10340.36216100373</v>
      </c>
      <c r="N157" s="31">
        <f t="shared" si="35"/>
        <v>48031.89330378462</v>
      </c>
      <c r="O157" s="7">
        <f t="shared" si="36"/>
        <v>5309.584857754665</v>
      </c>
      <c r="P157" s="7">
        <f t="shared" si="37"/>
        <v>5309.584857754665</v>
      </c>
      <c r="Q157" s="7">
        <f t="shared" si="38"/>
        <v>0.0006424994254742533</v>
      </c>
    </row>
    <row r="158" spans="1:17" s="4" customFormat="1" ht="12.75">
      <c r="A158" s="9" t="s">
        <v>482</v>
      </c>
      <c r="B158" s="26" t="s">
        <v>29</v>
      </c>
      <c r="C158" s="58">
        <v>3430</v>
      </c>
      <c r="D158" s="119">
        <v>3457902</v>
      </c>
      <c r="E158" s="27">
        <v>177900</v>
      </c>
      <c r="F158" s="28">
        <f t="shared" si="29"/>
        <v>66670.0610455312</v>
      </c>
      <c r="G158" s="29">
        <f t="shared" si="30"/>
        <v>0.0031180409958943005</v>
      </c>
      <c r="H158" s="7">
        <f t="shared" si="31"/>
        <v>19.437335581787522</v>
      </c>
      <c r="I158" s="7">
        <f t="shared" si="39"/>
        <v>32370.0610455312</v>
      </c>
      <c r="J158" s="7">
        <f t="shared" si="40"/>
        <v>32370.0610455312</v>
      </c>
      <c r="K158" s="7">
        <f t="shared" si="32"/>
        <v>0.003917019160913331</v>
      </c>
      <c r="L158" s="30">
        <f t="shared" si="33"/>
        <v>150837.89323952122</v>
      </c>
      <c r="M158" s="10">
        <f t="shared" si="34"/>
        <v>63040.36254279557</v>
      </c>
      <c r="N158" s="31">
        <f t="shared" si="35"/>
        <v>213878.2557823168</v>
      </c>
      <c r="O158" s="7">
        <f t="shared" si="36"/>
        <v>32370.0610455312</v>
      </c>
      <c r="P158" s="7">
        <f t="shared" si="37"/>
        <v>32370.0610455312</v>
      </c>
      <c r="Q158" s="7">
        <f t="shared" si="38"/>
        <v>0.003917019160913331</v>
      </c>
    </row>
    <row r="159" spans="1:17" s="4" customFormat="1" ht="12.75">
      <c r="A159" s="9" t="s">
        <v>482</v>
      </c>
      <c r="B159" s="26" t="s">
        <v>30</v>
      </c>
      <c r="C159" s="58">
        <v>3997</v>
      </c>
      <c r="D159" s="119">
        <v>3859056.8</v>
      </c>
      <c r="E159" s="27">
        <v>242500</v>
      </c>
      <c r="F159" s="28">
        <f t="shared" si="29"/>
        <v>63606.804245773186</v>
      </c>
      <c r="G159" s="29">
        <f t="shared" si="30"/>
        <v>0.0029747778859944233</v>
      </c>
      <c r="H159" s="7">
        <f t="shared" si="31"/>
        <v>15.913636288659793</v>
      </c>
      <c r="I159" s="7">
        <f t="shared" si="39"/>
        <v>23636.804245773194</v>
      </c>
      <c r="J159" s="7">
        <f t="shared" si="40"/>
        <v>23636.804245773194</v>
      </c>
      <c r="K159" s="7">
        <f t="shared" si="32"/>
        <v>0.0028602298587951836</v>
      </c>
      <c r="L159" s="30">
        <f t="shared" si="33"/>
        <v>143907.41807749035</v>
      </c>
      <c r="M159" s="10">
        <f t="shared" si="34"/>
        <v>46032.434319809276</v>
      </c>
      <c r="N159" s="31">
        <f t="shared" si="35"/>
        <v>189939.85239729963</v>
      </c>
      <c r="O159" s="7">
        <f t="shared" si="36"/>
        <v>23636.804245773194</v>
      </c>
      <c r="P159" s="7">
        <f t="shared" si="37"/>
        <v>23636.804245773194</v>
      </c>
      <c r="Q159" s="7">
        <f t="shared" si="38"/>
        <v>0.0028602298587951836</v>
      </c>
    </row>
    <row r="160" spans="1:17" s="4" customFormat="1" ht="12.75">
      <c r="A160" s="25" t="s">
        <v>494</v>
      </c>
      <c r="B160" s="26" t="s">
        <v>374</v>
      </c>
      <c r="C160" s="58">
        <v>1136</v>
      </c>
      <c r="D160" s="119">
        <v>1136488</v>
      </c>
      <c r="E160" s="27">
        <v>82500</v>
      </c>
      <c r="F160" s="28">
        <f t="shared" si="29"/>
        <v>15649.09536969697</v>
      </c>
      <c r="G160" s="29">
        <f t="shared" si="30"/>
        <v>0.000731880549472595</v>
      </c>
      <c r="H160" s="7">
        <f t="shared" si="31"/>
        <v>13.775612121212122</v>
      </c>
      <c r="I160" s="7">
        <f t="shared" si="39"/>
        <v>4289.09536969697</v>
      </c>
      <c r="J160" s="7">
        <f t="shared" si="40"/>
        <v>4289.09536969697</v>
      </c>
      <c r="K160" s="7">
        <f t="shared" si="32"/>
        <v>0.0005190125753070534</v>
      </c>
      <c r="L160" s="30">
        <f t="shared" si="33"/>
        <v>35405.345962671156</v>
      </c>
      <c r="M160" s="10">
        <f t="shared" si="34"/>
        <v>8352.969328849953</v>
      </c>
      <c r="N160" s="31">
        <f t="shared" si="35"/>
        <v>43758.31529152111</v>
      </c>
      <c r="O160" s="7">
        <f t="shared" si="36"/>
        <v>4289.09536969697</v>
      </c>
      <c r="P160" s="7">
        <f t="shared" si="37"/>
        <v>4289.09536969697</v>
      </c>
      <c r="Q160" s="7">
        <f t="shared" si="38"/>
        <v>0.0005190125753070534</v>
      </c>
    </row>
    <row r="161" spans="1:17" s="4" customFormat="1" ht="12.75">
      <c r="A161" s="25" t="s">
        <v>485</v>
      </c>
      <c r="B161" s="26" t="s">
        <v>131</v>
      </c>
      <c r="C161" s="58">
        <v>1491</v>
      </c>
      <c r="D161" s="119">
        <v>1722869.27</v>
      </c>
      <c r="E161" s="27">
        <v>186100</v>
      </c>
      <c r="F161" s="28">
        <f t="shared" si="29"/>
        <v>13803.321233584096</v>
      </c>
      <c r="G161" s="29">
        <f t="shared" si="30"/>
        <v>0.0006455569533140298</v>
      </c>
      <c r="H161" s="7">
        <f t="shared" si="31"/>
        <v>9.257760720042988</v>
      </c>
      <c r="I161" s="7">
        <f t="shared" si="39"/>
        <v>-1106.6787664159046</v>
      </c>
      <c r="J161" s="7">
        <f t="shared" si="40"/>
        <v>0</v>
      </c>
      <c r="K161" s="7">
        <f t="shared" si="32"/>
        <v>0</v>
      </c>
      <c r="L161" s="30">
        <f t="shared" si="33"/>
        <v>31229.3683541142</v>
      </c>
      <c r="M161" s="10">
        <f t="shared" si="34"/>
        <v>0</v>
      </c>
      <c r="N161" s="31">
        <f t="shared" si="35"/>
        <v>31229.3683541142</v>
      </c>
      <c r="O161" s="7">
        <f t="shared" si="36"/>
        <v>-1106.6787664159046</v>
      </c>
      <c r="P161" s="7">
        <f t="shared" si="37"/>
        <v>0</v>
      </c>
      <c r="Q161" s="7">
        <f t="shared" si="38"/>
        <v>0</v>
      </c>
    </row>
    <row r="162" spans="1:17" s="4" customFormat="1" ht="12.75">
      <c r="A162" s="25" t="s">
        <v>494</v>
      </c>
      <c r="B162" s="26" t="s">
        <v>375</v>
      </c>
      <c r="C162" s="58">
        <v>714</v>
      </c>
      <c r="D162" s="119">
        <v>1047158.34</v>
      </c>
      <c r="E162" s="27">
        <v>58850</v>
      </c>
      <c r="F162" s="28">
        <f t="shared" si="29"/>
        <v>12704.690820050977</v>
      </c>
      <c r="G162" s="29">
        <f t="shared" si="30"/>
        <v>0.0005941759493819479</v>
      </c>
      <c r="H162" s="7">
        <f t="shared" si="31"/>
        <v>17.793684621920136</v>
      </c>
      <c r="I162" s="7">
        <f t="shared" si="39"/>
        <v>5564.690820050977</v>
      </c>
      <c r="J162" s="7">
        <f t="shared" si="40"/>
        <v>5564.690820050977</v>
      </c>
      <c r="K162" s="7">
        <f t="shared" si="32"/>
        <v>0.0006733691523175964</v>
      </c>
      <c r="L162" s="30">
        <f t="shared" si="33"/>
        <v>28743.76845473767</v>
      </c>
      <c r="M162" s="10">
        <f t="shared" si="34"/>
        <v>10837.178411284125</v>
      </c>
      <c r="N162" s="31">
        <f t="shared" si="35"/>
        <v>39580.9468660218</v>
      </c>
      <c r="O162" s="7">
        <f t="shared" si="36"/>
        <v>5564.690820050977</v>
      </c>
      <c r="P162" s="7">
        <f t="shared" si="37"/>
        <v>5564.690820050977</v>
      </c>
      <c r="Q162" s="7">
        <f t="shared" si="38"/>
        <v>0.0006733691523175964</v>
      </c>
    </row>
    <row r="163" spans="1:17" s="4" customFormat="1" ht="12.75">
      <c r="A163" s="25" t="s">
        <v>483</v>
      </c>
      <c r="B163" s="26" t="s">
        <v>81</v>
      </c>
      <c r="C163" s="58">
        <v>7955</v>
      </c>
      <c r="D163" s="119">
        <v>20832699</v>
      </c>
      <c r="E163" s="27">
        <v>1462950</v>
      </c>
      <c r="F163" s="28">
        <f t="shared" si="29"/>
        <v>113280.78235414744</v>
      </c>
      <c r="G163" s="29">
        <f t="shared" si="30"/>
        <v>0.005297942103067668</v>
      </c>
      <c r="H163" s="7">
        <f t="shared" si="31"/>
        <v>14.240198913154927</v>
      </c>
      <c r="I163" s="7">
        <f t="shared" si="39"/>
        <v>33730.78235414744</v>
      </c>
      <c r="J163" s="7">
        <f t="shared" si="40"/>
        <v>33730.78235414744</v>
      </c>
      <c r="K163" s="7">
        <f t="shared" si="32"/>
        <v>0.004081676602584999</v>
      </c>
      <c r="L163" s="30">
        <f t="shared" si="33"/>
        <v>256292.46901626544</v>
      </c>
      <c r="M163" s="10">
        <f t="shared" si="34"/>
        <v>65690.35336283813</v>
      </c>
      <c r="N163" s="31">
        <f t="shared" si="35"/>
        <v>321982.82237910357</v>
      </c>
      <c r="O163" s="7">
        <f t="shared" si="36"/>
        <v>33730.78235414744</v>
      </c>
      <c r="P163" s="7">
        <f t="shared" si="37"/>
        <v>33730.78235414744</v>
      </c>
      <c r="Q163" s="7">
        <f t="shared" si="38"/>
        <v>0.004081676602584999</v>
      </c>
    </row>
    <row r="164" spans="1:17" s="4" customFormat="1" ht="12.75">
      <c r="A164" s="25" t="s">
        <v>485</v>
      </c>
      <c r="B164" s="26" t="s">
        <v>136</v>
      </c>
      <c r="C164" s="58">
        <v>65</v>
      </c>
      <c r="D164" s="119">
        <v>249350</v>
      </c>
      <c r="E164" s="27">
        <v>13000</v>
      </c>
      <c r="F164" s="28">
        <f t="shared" si="29"/>
        <v>1246.75</v>
      </c>
      <c r="G164" s="29">
        <f t="shared" si="30"/>
        <v>5.8308295367786935E-05</v>
      </c>
      <c r="H164" s="7">
        <f t="shared" si="31"/>
        <v>19.18076923076923</v>
      </c>
      <c r="I164" s="7">
        <f t="shared" si="39"/>
        <v>596.7499999999999</v>
      </c>
      <c r="J164" s="7">
        <f t="shared" si="40"/>
        <v>596.7499999999999</v>
      </c>
      <c r="K164" s="7">
        <f t="shared" si="32"/>
        <v>7.221120717032837E-05</v>
      </c>
      <c r="L164" s="30">
        <f t="shared" si="33"/>
        <v>2820.7135323896373</v>
      </c>
      <c r="M164" s="10">
        <f t="shared" si="34"/>
        <v>1162.1645166037376</v>
      </c>
      <c r="N164" s="31">
        <f t="shared" si="35"/>
        <v>3982.878048993375</v>
      </c>
      <c r="O164" s="7">
        <f t="shared" si="36"/>
        <v>596.7499999999999</v>
      </c>
      <c r="P164" s="7">
        <f t="shared" si="37"/>
        <v>596.7499999999999</v>
      </c>
      <c r="Q164" s="7">
        <f t="shared" si="38"/>
        <v>7.221120717032837E-05</v>
      </c>
    </row>
    <row r="165" spans="1:17" s="4" customFormat="1" ht="12.75">
      <c r="A165" s="9" t="s">
        <v>482</v>
      </c>
      <c r="B165" s="26" t="s">
        <v>31</v>
      </c>
      <c r="C165" s="58">
        <v>1044</v>
      </c>
      <c r="D165" s="119">
        <v>893381</v>
      </c>
      <c r="E165" s="27">
        <v>54250</v>
      </c>
      <c r="F165" s="28">
        <f t="shared" si="29"/>
        <v>17192.43804608295</v>
      </c>
      <c r="G165" s="29">
        <f t="shared" si="30"/>
        <v>0.0008040599604438598</v>
      </c>
      <c r="H165" s="7">
        <f t="shared" si="31"/>
        <v>16.467852534562212</v>
      </c>
      <c r="I165" s="7">
        <f t="shared" si="39"/>
        <v>6752.438046082949</v>
      </c>
      <c r="J165" s="7">
        <f t="shared" si="40"/>
        <v>6752.438046082949</v>
      </c>
      <c r="K165" s="7">
        <f t="shared" si="32"/>
        <v>0.0008170954380402232</v>
      </c>
      <c r="L165" s="30">
        <f t="shared" si="33"/>
        <v>38897.08654610518</v>
      </c>
      <c r="M165" s="10">
        <f t="shared" si="34"/>
        <v>13150.303976074869</v>
      </c>
      <c r="N165" s="31">
        <f t="shared" si="35"/>
        <v>52047.39052218005</v>
      </c>
      <c r="O165" s="7">
        <f t="shared" si="36"/>
        <v>6752.438046082949</v>
      </c>
      <c r="P165" s="7">
        <f t="shared" si="37"/>
        <v>6752.438046082949</v>
      </c>
      <c r="Q165" s="7">
        <f t="shared" si="38"/>
        <v>0.0008170954380402232</v>
      </c>
    </row>
    <row r="166" spans="1:17" s="4" customFormat="1" ht="12.75">
      <c r="A166" s="25" t="s">
        <v>487</v>
      </c>
      <c r="B166" s="26" t="s">
        <v>187</v>
      </c>
      <c r="C166" s="58">
        <v>1142</v>
      </c>
      <c r="D166" s="119">
        <v>2337578</v>
      </c>
      <c r="E166" s="27">
        <v>244450</v>
      </c>
      <c r="F166" s="28">
        <f t="shared" si="29"/>
        <v>10920.491208836163</v>
      </c>
      <c r="G166" s="29">
        <f t="shared" si="30"/>
        <v>0.0005107320849938958</v>
      </c>
      <c r="H166" s="7">
        <f t="shared" si="31"/>
        <v>9.562601759050931</v>
      </c>
      <c r="I166" s="7">
        <f t="shared" si="39"/>
        <v>-499.5087911638364</v>
      </c>
      <c r="J166" s="7">
        <f t="shared" si="40"/>
        <v>0</v>
      </c>
      <c r="K166" s="7">
        <f t="shared" si="32"/>
        <v>0</v>
      </c>
      <c r="L166" s="30">
        <f t="shared" si="33"/>
        <v>24707.100327336062</v>
      </c>
      <c r="M166" s="10">
        <f t="shared" si="34"/>
        <v>0</v>
      </c>
      <c r="N166" s="31">
        <f t="shared" si="35"/>
        <v>24707.100327336062</v>
      </c>
      <c r="O166" s="7">
        <f t="shared" si="36"/>
        <v>-499.5087911638364</v>
      </c>
      <c r="P166" s="7">
        <f t="shared" si="37"/>
        <v>0</v>
      </c>
      <c r="Q166" s="7">
        <f t="shared" si="38"/>
        <v>0</v>
      </c>
    </row>
    <row r="167" spans="1:17" s="4" customFormat="1" ht="12.75">
      <c r="A167" s="25" t="s">
        <v>483</v>
      </c>
      <c r="B167" s="26" t="s">
        <v>82</v>
      </c>
      <c r="C167" s="58">
        <v>5</v>
      </c>
      <c r="D167" s="119">
        <v>2670137</v>
      </c>
      <c r="E167" s="27">
        <v>151000</v>
      </c>
      <c r="F167" s="28">
        <f t="shared" si="29"/>
        <v>88.41513245033113</v>
      </c>
      <c r="G167" s="29">
        <f t="shared" si="30"/>
        <v>4.135019577217494E-06</v>
      </c>
      <c r="H167" s="7">
        <f t="shared" si="31"/>
        <v>17.683026490066226</v>
      </c>
      <c r="I167" s="7">
        <f t="shared" si="39"/>
        <v>38.41513245033113</v>
      </c>
      <c r="J167" s="7">
        <f t="shared" si="40"/>
        <v>38.41513245033113</v>
      </c>
      <c r="K167" s="7">
        <f t="shared" si="32"/>
        <v>4.648517951984024E-06</v>
      </c>
      <c r="L167" s="30">
        <f t="shared" si="33"/>
        <v>200.035099715798</v>
      </c>
      <c r="M167" s="10">
        <f t="shared" si="34"/>
        <v>74.81307722565168</v>
      </c>
      <c r="N167" s="31">
        <f t="shared" si="35"/>
        <v>274.84817694144965</v>
      </c>
      <c r="O167" s="7">
        <f t="shared" si="36"/>
        <v>38.41513245033113</v>
      </c>
      <c r="P167" s="7">
        <f t="shared" si="37"/>
        <v>38.41513245033113</v>
      </c>
      <c r="Q167" s="7">
        <f t="shared" si="38"/>
        <v>4.648517951984024E-06</v>
      </c>
    </row>
    <row r="168" spans="1:17" s="4" customFormat="1" ht="12.75">
      <c r="A168" s="25" t="s">
        <v>489</v>
      </c>
      <c r="B168" s="26" t="s">
        <v>225</v>
      </c>
      <c r="C168" s="58">
        <v>3413</v>
      </c>
      <c r="D168" s="119">
        <v>6398332</v>
      </c>
      <c r="E168" s="27">
        <v>368850</v>
      </c>
      <c r="F168" s="28">
        <f t="shared" si="29"/>
        <v>59204.30287650807</v>
      </c>
      <c r="G168" s="29">
        <f t="shared" si="30"/>
        <v>0.002768880673083898</v>
      </c>
      <c r="H168" s="7">
        <f t="shared" si="31"/>
        <v>17.34670462247526</v>
      </c>
      <c r="I168" s="7">
        <f t="shared" si="39"/>
        <v>25074.302876508067</v>
      </c>
      <c r="J168" s="7">
        <f t="shared" si="40"/>
        <v>25074.302876508067</v>
      </c>
      <c r="K168" s="7">
        <f t="shared" si="32"/>
        <v>0.00303417792989876</v>
      </c>
      <c r="L168" s="30">
        <f t="shared" si="33"/>
        <v>133946.96474791341</v>
      </c>
      <c r="M168" s="10">
        <f t="shared" si="34"/>
        <v>48831.94818877706</v>
      </c>
      <c r="N168" s="31">
        <f t="shared" si="35"/>
        <v>182778.91293669047</v>
      </c>
      <c r="O168" s="7">
        <f t="shared" si="36"/>
        <v>25074.302876508067</v>
      </c>
      <c r="P168" s="7">
        <f t="shared" si="37"/>
        <v>25074.302876508067</v>
      </c>
      <c r="Q168" s="7">
        <f t="shared" si="38"/>
        <v>0.00303417792989876</v>
      </c>
    </row>
    <row r="169" spans="1:17" s="4" customFormat="1" ht="12.75">
      <c r="A169" s="25" t="s">
        <v>486</v>
      </c>
      <c r="B169" s="26" t="s">
        <v>164</v>
      </c>
      <c r="C169" s="58">
        <v>5717</v>
      </c>
      <c r="D169" s="119">
        <v>6713686.68</v>
      </c>
      <c r="E169" s="27">
        <v>324000</v>
      </c>
      <c r="F169" s="28">
        <f t="shared" si="29"/>
        <v>118463.4158937037</v>
      </c>
      <c r="G169" s="29">
        <f t="shared" si="30"/>
        <v>0.005540324719636704</v>
      </c>
      <c r="H169" s="7">
        <f t="shared" si="31"/>
        <v>20.721255185185186</v>
      </c>
      <c r="I169" s="7">
        <f t="shared" si="39"/>
        <v>61293.41589370371</v>
      </c>
      <c r="J169" s="7">
        <f t="shared" si="40"/>
        <v>61293.41589370371</v>
      </c>
      <c r="K169" s="7">
        <f t="shared" si="32"/>
        <v>0.007416961128240196</v>
      </c>
      <c r="L169" s="30">
        <f t="shared" si="33"/>
        <v>268017.9348742504</v>
      </c>
      <c r="M169" s="10">
        <f t="shared" si="34"/>
        <v>119368.3000470851</v>
      </c>
      <c r="N169" s="31">
        <f t="shared" si="35"/>
        <v>387386.2349213355</v>
      </c>
      <c r="O169" s="7">
        <f t="shared" si="36"/>
        <v>61293.41589370371</v>
      </c>
      <c r="P169" s="7">
        <f t="shared" si="37"/>
        <v>61293.41589370371</v>
      </c>
      <c r="Q169" s="7">
        <f t="shared" si="38"/>
        <v>0.007416961128240196</v>
      </c>
    </row>
    <row r="170" spans="1:17" s="4" customFormat="1" ht="12.75">
      <c r="A170" s="9" t="s">
        <v>482</v>
      </c>
      <c r="B170" s="26" t="s">
        <v>32</v>
      </c>
      <c r="C170" s="58">
        <v>83</v>
      </c>
      <c r="D170" s="119">
        <v>5095</v>
      </c>
      <c r="E170" s="27">
        <v>8350</v>
      </c>
      <c r="F170" s="28">
        <f t="shared" si="29"/>
        <v>50.64491017964072</v>
      </c>
      <c r="G170" s="29">
        <f t="shared" si="30"/>
        <v>2.3685729950908604E-06</v>
      </c>
      <c r="H170" s="7">
        <f t="shared" si="31"/>
        <v>0.6101796407185629</v>
      </c>
      <c r="I170" s="7">
        <f t="shared" si="39"/>
        <v>-779.3550898203592</v>
      </c>
      <c r="J170" s="7">
        <f t="shared" si="40"/>
        <v>0</v>
      </c>
      <c r="K170" s="7">
        <f t="shared" si="32"/>
        <v>0</v>
      </c>
      <c r="L170" s="30">
        <f t="shared" si="33"/>
        <v>114.58173931451395</v>
      </c>
      <c r="M170" s="10">
        <f t="shared" si="34"/>
        <v>0</v>
      </c>
      <c r="N170" s="31">
        <f t="shared" si="35"/>
        <v>114.58173931451395</v>
      </c>
      <c r="O170" s="7">
        <f t="shared" si="36"/>
        <v>-779.3550898203592</v>
      </c>
      <c r="P170" s="7">
        <f t="shared" si="37"/>
        <v>0</v>
      </c>
      <c r="Q170" s="7">
        <f t="shared" si="38"/>
        <v>0</v>
      </c>
    </row>
    <row r="171" spans="1:17" s="4" customFormat="1" ht="12.75">
      <c r="A171" s="25" t="s">
        <v>490</v>
      </c>
      <c r="B171" s="26" t="s">
        <v>273</v>
      </c>
      <c r="C171" s="58">
        <v>1087</v>
      </c>
      <c r="D171" s="119">
        <v>808943.18</v>
      </c>
      <c r="E171" s="27">
        <v>51050</v>
      </c>
      <c r="F171" s="28">
        <f t="shared" si="29"/>
        <v>17224.705909108718</v>
      </c>
      <c r="G171" s="29">
        <f t="shared" si="30"/>
        <v>0.0008055690714029084</v>
      </c>
      <c r="H171" s="7">
        <f t="shared" si="31"/>
        <v>15.846095592556319</v>
      </c>
      <c r="I171" s="7">
        <f t="shared" si="39"/>
        <v>6354.7059091087185</v>
      </c>
      <c r="J171" s="7">
        <f t="shared" si="40"/>
        <v>6354.7059091087185</v>
      </c>
      <c r="K171" s="7">
        <f t="shared" si="32"/>
        <v>0.000768966878775299</v>
      </c>
      <c r="L171" s="30">
        <f t="shared" si="33"/>
        <v>38970.0910762019</v>
      </c>
      <c r="M171" s="10">
        <f t="shared" si="34"/>
        <v>12375.724710545874</v>
      </c>
      <c r="N171" s="31">
        <f t="shared" si="35"/>
        <v>51345.81578674777</v>
      </c>
      <c r="O171" s="7">
        <f t="shared" si="36"/>
        <v>6354.7059091087185</v>
      </c>
      <c r="P171" s="7">
        <f t="shared" si="37"/>
        <v>6354.7059091087185</v>
      </c>
      <c r="Q171" s="7">
        <f t="shared" si="38"/>
        <v>0.000768966878775299</v>
      </c>
    </row>
    <row r="172" spans="1:17" s="4" customFormat="1" ht="12.75">
      <c r="A172" s="25" t="s">
        <v>492</v>
      </c>
      <c r="B172" s="26" t="s">
        <v>333</v>
      </c>
      <c r="C172" s="58">
        <v>1035</v>
      </c>
      <c r="D172" s="119">
        <v>3512741.26</v>
      </c>
      <c r="E172" s="27">
        <v>478000</v>
      </c>
      <c r="F172" s="28">
        <f t="shared" si="29"/>
        <v>7606.040175941423</v>
      </c>
      <c r="G172" s="29">
        <f t="shared" si="30"/>
        <v>0.000355721064494122</v>
      </c>
      <c r="H172" s="7">
        <f t="shared" si="31"/>
        <v>7.348831087866109</v>
      </c>
      <c r="I172" s="7">
        <f t="shared" si="39"/>
        <v>-2743.9598240585774</v>
      </c>
      <c r="J172" s="7">
        <f t="shared" si="40"/>
        <v>0</v>
      </c>
      <c r="K172" s="7">
        <f t="shared" si="32"/>
        <v>0</v>
      </c>
      <c r="L172" s="30">
        <f t="shared" si="33"/>
        <v>17208.309967657693</v>
      </c>
      <c r="M172" s="10">
        <f t="shared" si="34"/>
        <v>0</v>
      </c>
      <c r="N172" s="31">
        <f t="shared" si="35"/>
        <v>17208.309967657693</v>
      </c>
      <c r="O172" s="7">
        <f t="shared" si="36"/>
        <v>-2743.9598240585774</v>
      </c>
      <c r="P172" s="7">
        <f t="shared" si="37"/>
        <v>0</v>
      </c>
      <c r="Q172" s="7">
        <f t="shared" si="38"/>
        <v>0</v>
      </c>
    </row>
    <row r="173" spans="1:17" s="4" customFormat="1" ht="12.75">
      <c r="A173" s="25" t="s">
        <v>489</v>
      </c>
      <c r="B173" s="26" t="s">
        <v>226</v>
      </c>
      <c r="C173" s="58">
        <v>214</v>
      </c>
      <c r="D173" s="119">
        <v>392966.05</v>
      </c>
      <c r="E173" s="27">
        <v>31700</v>
      </c>
      <c r="F173" s="28">
        <f t="shared" si="29"/>
        <v>2652.8307476340697</v>
      </c>
      <c r="G173" s="29">
        <f t="shared" si="30"/>
        <v>0.00012406820837681522</v>
      </c>
      <c r="H173" s="7">
        <f t="shared" si="31"/>
        <v>12.396405362776024</v>
      </c>
      <c r="I173" s="7">
        <f t="shared" si="39"/>
        <v>512.8307476340691</v>
      </c>
      <c r="J173" s="7">
        <f t="shared" si="40"/>
        <v>512.8307476340691</v>
      </c>
      <c r="K173" s="7">
        <f t="shared" si="32"/>
        <v>6.20563508348859E-05</v>
      </c>
      <c r="L173" s="30">
        <f t="shared" si="33"/>
        <v>6001.905425298368</v>
      </c>
      <c r="M173" s="10">
        <f t="shared" si="34"/>
        <v>998.732631627451</v>
      </c>
      <c r="N173" s="31">
        <f t="shared" si="35"/>
        <v>7000.638056925819</v>
      </c>
      <c r="O173" s="7">
        <f t="shared" si="36"/>
        <v>512.8307476340691</v>
      </c>
      <c r="P173" s="7">
        <f t="shared" si="37"/>
        <v>512.8307476340691</v>
      </c>
      <c r="Q173" s="7">
        <f t="shared" si="38"/>
        <v>6.20563508348859E-05</v>
      </c>
    </row>
    <row r="174" spans="1:17" s="4" customFormat="1" ht="12.75">
      <c r="A174" s="25" t="s">
        <v>490</v>
      </c>
      <c r="B174" s="26" t="s">
        <v>274</v>
      </c>
      <c r="C174" s="58">
        <v>4768</v>
      </c>
      <c r="D174" s="119">
        <v>4887866.1</v>
      </c>
      <c r="E174" s="27">
        <v>292650</v>
      </c>
      <c r="F174" s="28">
        <f t="shared" si="29"/>
        <v>79635.55634648897</v>
      </c>
      <c r="G174" s="29">
        <f t="shared" si="30"/>
        <v>0.003724414310189788</v>
      </c>
      <c r="H174" s="7">
        <f t="shared" si="31"/>
        <v>16.702088159917988</v>
      </c>
      <c r="I174" s="7">
        <f t="shared" si="39"/>
        <v>31955.556346488967</v>
      </c>
      <c r="J174" s="7">
        <f t="shared" si="40"/>
        <v>31955.556346488967</v>
      </c>
      <c r="K174" s="7">
        <f t="shared" si="32"/>
        <v>0.0038668609963626592</v>
      </c>
      <c r="L174" s="30">
        <f t="shared" si="33"/>
        <v>180171.71962776734</v>
      </c>
      <c r="M174" s="10">
        <f t="shared" si="34"/>
        <v>62233.11888432485</v>
      </c>
      <c r="N174" s="31">
        <f t="shared" si="35"/>
        <v>242404.8385120922</v>
      </c>
      <c r="O174" s="7">
        <f t="shared" si="36"/>
        <v>31955.556346488967</v>
      </c>
      <c r="P174" s="7">
        <f t="shared" si="37"/>
        <v>31955.556346488967</v>
      </c>
      <c r="Q174" s="7">
        <f t="shared" si="38"/>
        <v>0.0038668609963626592</v>
      </c>
    </row>
    <row r="175" spans="1:17" s="4" customFormat="1" ht="12.75">
      <c r="A175" s="9" t="s">
        <v>482</v>
      </c>
      <c r="B175" s="26" t="s">
        <v>33</v>
      </c>
      <c r="C175" s="58">
        <v>3</v>
      </c>
      <c r="D175" s="119">
        <v>48017</v>
      </c>
      <c r="E175" s="27">
        <v>6150</v>
      </c>
      <c r="F175" s="28">
        <f t="shared" si="29"/>
        <v>23.42292682926829</v>
      </c>
      <c r="G175" s="29">
        <f t="shared" si="30"/>
        <v>1.0954489159326542E-06</v>
      </c>
      <c r="H175" s="7">
        <f t="shared" si="31"/>
        <v>7.807642276422764</v>
      </c>
      <c r="I175" s="7">
        <f t="shared" si="39"/>
        <v>-6.577073170731707</v>
      </c>
      <c r="J175" s="7">
        <f t="shared" si="40"/>
        <v>0</v>
      </c>
      <c r="K175" s="7">
        <f t="shared" si="32"/>
        <v>0</v>
      </c>
      <c r="L175" s="30">
        <f t="shared" si="33"/>
        <v>52.99327585762131</v>
      </c>
      <c r="M175" s="10">
        <f t="shared" si="34"/>
        <v>0</v>
      </c>
      <c r="N175" s="31">
        <f t="shared" si="35"/>
        <v>52.99327585762131</v>
      </c>
      <c r="O175" s="7">
        <f t="shared" si="36"/>
        <v>-6.577073170731707</v>
      </c>
      <c r="P175" s="7">
        <f t="shared" si="37"/>
        <v>0</v>
      </c>
      <c r="Q175" s="7">
        <f t="shared" si="38"/>
        <v>0</v>
      </c>
    </row>
    <row r="176" spans="1:17" s="4" customFormat="1" ht="12.75">
      <c r="A176" s="25" t="s">
        <v>483</v>
      </c>
      <c r="B176" s="26" t="s">
        <v>83</v>
      </c>
      <c r="C176" s="58">
        <v>16789</v>
      </c>
      <c r="D176" s="119">
        <v>23030408</v>
      </c>
      <c r="E176" s="27">
        <v>1541700</v>
      </c>
      <c r="F176" s="28">
        <f t="shared" si="29"/>
        <v>250799.4550898359</v>
      </c>
      <c r="G176" s="29">
        <f t="shared" si="30"/>
        <v>0.011729447527939174</v>
      </c>
      <c r="H176" s="7">
        <f t="shared" si="31"/>
        <v>14.938320036323539</v>
      </c>
      <c r="I176" s="7">
        <f t="shared" si="39"/>
        <v>82909.4550898359</v>
      </c>
      <c r="J176" s="7">
        <f t="shared" si="40"/>
        <v>82909.4550898359</v>
      </c>
      <c r="K176" s="7">
        <f t="shared" si="32"/>
        <v>0.010032663322783708</v>
      </c>
      <c r="L176" s="30">
        <f t="shared" si="33"/>
        <v>567422.0307903326</v>
      </c>
      <c r="M176" s="10">
        <f t="shared" si="34"/>
        <v>161465.3151174838</v>
      </c>
      <c r="N176" s="31">
        <f t="shared" si="35"/>
        <v>728887.3459078164</v>
      </c>
      <c r="O176" s="7">
        <f t="shared" si="36"/>
        <v>82909.4550898359</v>
      </c>
      <c r="P176" s="7">
        <f t="shared" si="37"/>
        <v>82909.4550898359</v>
      </c>
      <c r="Q176" s="7">
        <f t="shared" si="38"/>
        <v>0.010032663322783708</v>
      </c>
    </row>
    <row r="177" spans="1:17" s="4" customFormat="1" ht="12.75">
      <c r="A177" s="25" t="s">
        <v>485</v>
      </c>
      <c r="B177" s="26" t="s">
        <v>132</v>
      </c>
      <c r="C177" s="58">
        <v>1752</v>
      </c>
      <c r="D177" s="119">
        <v>3418532.62</v>
      </c>
      <c r="E177" s="27">
        <v>407550</v>
      </c>
      <c r="F177" s="28">
        <f t="shared" si="29"/>
        <v>14695.789842326094</v>
      </c>
      <c r="G177" s="29">
        <f t="shared" si="30"/>
        <v>0.0006872961337792443</v>
      </c>
      <c r="H177" s="7">
        <f t="shared" si="31"/>
        <v>8.38800790087106</v>
      </c>
      <c r="I177" s="7">
        <f t="shared" si="39"/>
        <v>-2824.2101576739037</v>
      </c>
      <c r="J177" s="7">
        <f t="shared" si="40"/>
        <v>0</v>
      </c>
      <c r="K177" s="7">
        <f t="shared" si="32"/>
        <v>0</v>
      </c>
      <c r="L177" s="30">
        <f t="shared" si="33"/>
        <v>33248.53681764859</v>
      </c>
      <c r="M177" s="10">
        <f t="shared" si="34"/>
        <v>0</v>
      </c>
      <c r="N177" s="31">
        <f t="shared" si="35"/>
        <v>33248.53681764859</v>
      </c>
      <c r="O177" s="7">
        <f t="shared" si="36"/>
        <v>-2824.2101576739037</v>
      </c>
      <c r="P177" s="7">
        <f t="shared" si="37"/>
        <v>0</v>
      </c>
      <c r="Q177" s="7">
        <f t="shared" si="38"/>
        <v>0</v>
      </c>
    </row>
    <row r="178" spans="1:17" s="4" customFormat="1" ht="12.75">
      <c r="A178" s="9" t="s">
        <v>482</v>
      </c>
      <c r="B178" s="26" t="s">
        <v>34</v>
      </c>
      <c r="C178" s="58">
        <v>450</v>
      </c>
      <c r="D178" s="119">
        <v>357724</v>
      </c>
      <c r="E178" s="27">
        <v>19400</v>
      </c>
      <c r="F178" s="28">
        <f t="shared" si="29"/>
        <v>8297.721649484536</v>
      </c>
      <c r="G178" s="29">
        <f t="shared" si="30"/>
        <v>0.0003880697852960293</v>
      </c>
      <c r="H178" s="7">
        <f t="shared" si="31"/>
        <v>18.43938144329897</v>
      </c>
      <c r="I178" s="7">
        <f t="shared" si="39"/>
        <v>3797.7216494845366</v>
      </c>
      <c r="J178" s="7">
        <f t="shared" si="40"/>
        <v>3797.7216494845366</v>
      </c>
      <c r="K178" s="7">
        <f t="shared" si="32"/>
        <v>0.0004595526850543261</v>
      </c>
      <c r="L178" s="30">
        <f t="shared" si="33"/>
        <v>18773.20693379065</v>
      </c>
      <c r="M178" s="10">
        <f t="shared" si="34"/>
        <v>7396.02403848973</v>
      </c>
      <c r="N178" s="31">
        <f t="shared" si="35"/>
        <v>26169.23097228038</v>
      </c>
      <c r="O178" s="7">
        <f t="shared" si="36"/>
        <v>3797.7216494845366</v>
      </c>
      <c r="P178" s="7">
        <f t="shared" si="37"/>
        <v>3797.7216494845366</v>
      </c>
      <c r="Q178" s="7">
        <f t="shared" si="38"/>
        <v>0.0004595526850543261</v>
      </c>
    </row>
    <row r="179" spans="1:17" s="4" customFormat="1" ht="12.75">
      <c r="A179" s="25" t="s">
        <v>495</v>
      </c>
      <c r="B179" s="26" t="s">
        <v>499</v>
      </c>
      <c r="C179" s="58">
        <v>106</v>
      </c>
      <c r="D179" s="119">
        <v>251971</v>
      </c>
      <c r="E179" s="27">
        <v>34650</v>
      </c>
      <c r="F179" s="28">
        <f t="shared" si="29"/>
        <v>770.8203751803752</v>
      </c>
      <c r="G179" s="29">
        <f t="shared" si="30"/>
        <v>3.6049907448586854E-05</v>
      </c>
      <c r="H179" s="7">
        <f t="shared" si="31"/>
        <v>7.271890331890332</v>
      </c>
      <c r="I179" s="7">
        <f t="shared" si="39"/>
        <v>-289.1796248196248</v>
      </c>
      <c r="J179" s="7">
        <f t="shared" si="40"/>
        <v>0</v>
      </c>
      <c r="K179" s="7">
        <f t="shared" si="32"/>
        <v>0</v>
      </c>
      <c r="L179" s="30">
        <f t="shared" si="33"/>
        <v>1743.9450277224319</v>
      </c>
      <c r="M179" s="10">
        <f t="shared" si="34"/>
        <v>0</v>
      </c>
      <c r="N179" s="31">
        <f t="shared" si="35"/>
        <v>1743.9450277224319</v>
      </c>
      <c r="O179" s="7">
        <f t="shared" si="36"/>
        <v>-289.1796248196248</v>
      </c>
      <c r="P179" s="7">
        <f t="shared" si="37"/>
        <v>0</v>
      </c>
      <c r="Q179" s="7">
        <f t="shared" si="38"/>
        <v>0</v>
      </c>
    </row>
    <row r="180" spans="1:17" s="4" customFormat="1" ht="12.75">
      <c r="A180" s="25" t="s">
        <v>483</v>
      </c>
      <c r="B180" s="26" t="s">
        <v>84</v>
      </c>
      <c r="C180" s="58">
        <v>7928</v>
      </c>
      <c r="D180" s="119">
        <v>13137387</v>
      </c>
      <c r="E180" s="27">
        <v>884000</v>
      </c>
      <c r="F180" s="28">
        <f t="shared" si="29"/>
        <v>117820.36666968325</v>
      </c>
      <c r="G180" s="29">
        <f t="shared" si="30"/>
        <v>0.0055102504432459195</v>
      </c>
      <c r="H180" s="7">
        <f t="shared" si="31"/>
        <v>14.861297511312218</v>
      </c>
      <c r="I180" s="7">
        <f t="shared" si="39"/>
        <v>38540.366669683266</v>
      </c>
      <c r="J180" s="7">
        <f t="shared" si="40"/>
        <v>38540.366669683266</v>
      </c>
      <c r="K180" s="7">
        <f t="shared" si="32"/>
        <v>0.004663672227909372</v>
      </c>
      <c r="L180" s="30">
        <f t="shared" si="33"/>
        <v>266563.06609687954</v>
      </c>
      <c r="M180" s="10">
        <f t="shared" si="34"/>
        <v>75056.96958592923</v>
      </c>
      <c r="N180" s="31">
        <f t="shared" si="35"/>
        <v>341620.0356828088</v>
      </c>
      <c r="O180" s="7">
        <f t="shared" si="36"/>
        <v>38540.366669683266</v>
      </c>
      <c r="P180" s="7">
        <f t="shared" si="37"/>
        <v>38540.366669683266</v>
      </c>
      <c r="Q180" s="7">
        <f t="shared" si="38"/>
        <v>0.004663672227909372</v>
      </c>
    </row>
    <row r="181" spans="1:17" s="4" customFormat="1" ht="12.75">
      <c r="A181" s="25" t="s">
        <v>485</v>
      </c>
      <c r="B181" s="26" t="s">
        <v>133</v>
      </c>
      <c r="C181" s="58">
        <v>60</v>
      </c>
      <c r="D181" s="119">
        <v>137840.36</v>
      </c>
      <c r="E181" s="27">
        <v>31100</v>
      </c>
      <c r="F181" s="28">
        <f t="shared" si="29"/>
        <v>265.9299549839228</v>
      </c>
      <c r="G181" s="29">
        <f t="shared" si="30"/>
        <v>1.2437074283011714E-05</v>
      </c>
      <c r="H181" s="7">
        <f t="shared" si="31"/>
        <v>4.432165916398714</v>
      </c>
      <c r="I181" s="7">
        <f t="shared" si="39"/>
        <v>-334.0700450160772</v>
      </c>
      <c r="J181" s="7">
        <f t="shared" si="40"/>
        <v>0</v>
      </c>
      <c r="K181" s="7">
        <f t="shared" si="32"/>
        <v>0</v>
      </c>
      <c r="L181" s="30">
        <f t="shared" si="33"/>
        <v>601.6540787575041</v>
      </c>
      <c r="M181" s="10">
        <f t="shared" si="34"/>
        <v>0</v>
      </c>
      <c r="N181" s="31">
        <f t="shared" si="35"/>
        <v>601.6540787575041</v>
      </c>
      <c r="O181" s="7">
        <f t="shared" si="36"/>
        <v>-334.0700450160772</v>
      </c>
      <c r="P181" s="7">
        <f t="shared" si="37"/>
        <v>0</v>
      </c>
      <c r="Q181" s="7">
        <f t="shared" si="38"/>
        <v>0</v>
      </c>
    </row>
    <row r="182" spans="1:17" s="4" customFormat="1" ht="12.75">
      <c r="A182" s="25" t="s">
        <v>490</v>
      </c>
      <c r="B182" s="26" t="s">
        <v>275</v>
      </c>
      <c r="C182" s="58">
        <v>1510</v>
      </c>
      <c r="D182" s="119">
        <v>1207019.13</v>
      </c>
      <c r="E182" s="27">
        <v>57650</v>
      </c>
      <c r="F182" s="28">
        <f t="shared" si="29"/>
        <v>31614.89828794449</v>
      </c>
      <c r="G182" s="29">
        <f t="shared" si="30"/>
        <v>0.0014785729515909435</v>
      </c>
      <c r="H182" s="7">
        <f t="shared" si="31"/>
        <v>20.93701873373807</v>
      </c>
      <c r="I182" s="7">
        <f t="shared" si="39"/>
        <v>16514.89828794449</v>
      </c>
      <c r="J182" s="7">
        <f t="shared" si="40"/>
        <v>16514.89828794449</v>
      </c>
      <c r="K182" s="7">
        <f t="shared" si="32"/>
        <v>0.0019984260438502908</v>
      </c>
      <c r="L182" s="30">
        <f t="shared" si="33"/>
        <v>71527.22793336835</v>
      </c>
      <c r="M182" s="10">
        <f t="shared" si="34"/>
        <v>32162.59536752225</v>
      </c>
      <c r="N182" s="31">
        <f t="shared" si="35"/>
        <v>103689.82330089061</v>
      </c>
      <c r="O182" s="7">
        <f t="shared" si="36"/>
        <v>16514.89828794449</v>
      </c>
      <c r="P182" s="7">
        <f t="shared" si="37"/>
        <v>16514.89828794449</v>
      </c>
      <c r="Q182" s="7">
        <f t="shared" si="38"/>
        <v>0.0019984260438502908</v>
      </c>
    </row>
    <row r="183" spans="1:17" s="4" customFormat="1" ht="12.75">
      <c r="A183" s="9" t="s">
        <v>481</v>
      </c>
      <c r="B183" s="26" t="s">
        <v>2</v>
      </c>
      <c r="C183" s="58">
        <v>4439</v>
      </c>
      <c r="D183" s="119">
        <v>4391779</v>
      </c>
      <c r="E183" s="27">
        <v>319050</v>
      </c>
      <c r="F183" s="28">
        <f t="shared" si="29"/>
        <v>61103.6106597712</v>
      </c>
      <c r="G183" s="29">
        <f t="shared" si="30"/>
        <v>0.002857707943363299</v>
      </c>
      <c r="H183" s="7">
        <f t="shared" si="31"/>
        <v>13.765174737501958</v>
      </c>
      <c r="I183" s="7">
        <f t="shared" si="39"/>
        <v>16713.61065977119</v>
      </c>
      <c r="J183" s="7">
        <f t="shared" si="40"/>
        <v>16713.61065977119</v>
      </c>
      <c r="K183" s="7">
        <f t="shared" si="32"/>
        <v>0.002022471725038871</v>
      </c>
      <c r="L183" s="30">
        <f t="shared" si="33"/>
        <v>138244.05972800025</v>
      </c>
      <c r="M183" s="10">
        <f t="shared" si="34"/>
        <v>32549.58567761385</v>
      </c>
      <c r="N183" s="31">
        <f t="shared" si="35"/>
        <v>170793.6454056141</v>
      </c>
      <c r="O183" s="7">
        <f t="shared" si="36"/>
        <v>16713.61065977119</v>
      </c>
      <c r="P183" s="7">
        <f t="shared" si="37"/>
        <v>16713.61065977119</v>
      </c>
      <c r="Q183" s="7">
        <f t="shared" si="38"/>
        <v>0.002022471725038871</v>
      </c>
    </row>
    <row r="184" spans="1:17" s="4" customFormat="1" ht="12.75">
      <c r="A184" s="25" t="s">
        <v>491</v>
      </c>
      <c r="B184" s="26" t="s">
        <v>316</v>
      </c>
      <c r="C184" s="58">
        <v>1601</v>
      </c>
      <c r="D184" s="119">
        <v>4277714.7</v>
      </c>
      <c r="E184" s="27">
        <v>283350</v>
      </c>
      <c r="F184" s="28">
        <f t="shared" si="29"/>
        <v>24170.18258231869</v>
      </c>
      <c r="G184" s="29">
        <f t="shared" si="30"/>
        <v>0.0011303967476263704</v>
      </c>
      <c r="H184" s="7">
        <f t="shared" si="31"/>
        <v>15.09692853361567</v>
      </c>
      <c r="I184" s="7">
        <f t="shared" si="39"/>
        <v>8160.182582318689</v>
      </c>
      <c r="J184" s="7">
        <f t="shared" si="40"/>
        <v>8160.182582318689</v>
      </c>
      <c r="K184" s="7">
        <f t="shared" si="32"/>
        <v>0.0009874430414738501</v>
      </c>
      <c r="L184" s="30">
        <f t="shared" si="33"/>
        <v>54683.90703049901</v>
      </c>
      <c r="M184" s="10">
        <f t="shared" si="34"/>
        <v>15891.872050571663</v>
      </c>
      <c r="N184" s="31">
        <f t="shared" si="35"/>
        <v>70575.77908107068</v>
      </c>
      <c r="O184" s="7">
        <f t="shared" si="36"/>
        <v>8160.182582318689</v>
      </c>
      <c r="P184" s="7">
        <f t="shared" si="37"/>
        <v>8160.182582318689</v>
      </c>
      <c r="Q184" s="7">
        <f t="shared" si="38"/>
        <v>0.0009874430414738501</v>
      </c>
    </row>
    <row r="185" spans="1:17" s="4" customFormat="1" ht="12.75">
      <c r="A185" s="25" t="s">
        <v>489</v>
      </c>
      <c r="B185" s="26" t="s">
        <v>227</v>
      </c>
      <c r="C185" s="58">
        <v>838</v>
      </c>
      <c r="D185" s="119">
        <v>2108377.81</v>
      </c>
      <c r="E185" s="27">
        <v>155800</v>
      </c>
      <c r="F185" s="28">
        <f t="shared" si="29"/>
        <v>11340.311969062901</v>
      </c>
      <c r="G185" s="29">
        <f t="shared" si="30"/>
        <v>0.00053036636042107</v>
      </c>
      <c r="H185" s="7">
        <f t="shared" si="31"/>
        <v>13.532591848523749</v>
      </c>
      <c r="I185" s="7">
        <f t="shared" si="39"/>
        <v>2960.311969062902</v>
      </c>
      <c r="J185" s="7">
        <f t="shared" si="40"/>
        <v>2960.311969062902</v>
      </c>
      <c r="K185" s="7">
        <f t="shared" si="32"/>
        <v>0.00035821985904784914</v>
      </c>
      <c r="L185" s="30">
        <f t="shared" si="33"/>
        <v>25656.92515151867</v>
      </c>
      <c r="M185" s="10">
        <f t="shared" si="34"/>
        <v>5765.17725768286</v>
      </c>
      <c r="N185" s="31">
        <f t="shared" si="35"/>
        <v>31422.10240920153</v>
      </c>
      <c r="O185" s="7">
        <f t="shared" si="36"/>
        <v>2960.311969062902</v>
      </c>
      <c r="P185" s="7">
        <f t="shared" si="37"/>
        <v>2960.311969062902</v>
      </c>
      <c r="Q185" s="7">
        <f t="shared" si="38"/>
        <v>0.00035821985904784914</v>
      </c>
    </row>
    <row r="186" spans="1:17" s="4" customFormat="1" ht="12.75">
      <c r="A186" s="25" t="s">
        <v>491</v>
      </c>
      <c r="B186" s="26" t="s">
        <v>317</v>
      </c>
      <c r="C186" s="58">
        <v>1480</v>
      </c>
      <c r="D186" s="119">
        <v>1840611.09</v>
      </c>
      <c r="E186" s="27">
        <v>123550</v>
      </c>
      <c r="F186" s="28">
        <f t="shared" si="29"/>
        <v>22048.599054633753</v>
      </c>
      <c r="G186" s="29">
        <f t="shared" si="30"/>
        <v>0.0010311740333855967</v>
      </c>
      <c r="H186" s="7">
        <f t="shared" si="31"/>
        <v>14.897702063941725</v>
      </c>
      <c r="I186" s="7">
        <f t="shared" si="39"/>
        <v>7248.599054633753</v>
      </c>
      <c r="J186" s="7">
        <f t="shared" si="40"/>
        <v>7248.599054633753</v>
      </c>
      <c r="K186" s="7">
        <f t="shared" si="32"/>
        <v>0.0008771346259385076</v>
      </c>
      <c r="L186" s="30">
        <f t="shared" si="33"/>
        <v>49883.92358021961</v>
      </c>
      <c r="M186" s="10">
        <f t="shared" si="34"/>
        <v>14116.572461470878</v>
      </c>
      <c r="N186" s="31">
        <f t="shared" si="35"/>
        <v>64000.496041690494</v>
      </c>
      <c r="O186" s="7">
        <f t="shared" si="36"/>
        <v>7248.599054633753</v>
      </c>
      <c r="P186" s="7">
        <f t="shared" si="37"/>
        <v>7248.599054633753</v>
      </c>
      <c r="Q186" s="7">
        <f t="shared" si="38"/>
        <v>0.0008771346259385076</v>
      </c>
    </row>
    <row r="187" spans="1:17" s="4" customFormat="1" ht="12.75">
      <c r="A187" s="25" t="s">
        <v>486</v>
      </c>
      <c r="B187" s="26" t="s">
        <v>165</v>
      </c>
      <c r="C187" s="58">
        <v>2319</v>
      </c>
      <c r="D187" s="119">
        <v>4163441</v>
      </c>
      <c r="E187" s="27">
        <v>236650</v>
      </c>
      <c r="F187" s="28">
        <f t="shared" si="29"/>
        <v>40798.730948658354</v>
      </c>
      <c r="G187" s="29">
        <f t="shared" si="30"/>
        <v>0.0019080845837459324</v>
      </c>
      <c r="H187" s="7">
        <f t="shared" si="31"/>
        <v>17.59324318613987</v>
      </c>
      <c r="I187" s="7">
        <f t="shared" si="39"/>
        <v>17608.730948658358</v>
      </c>
      <c r="J187" s="7">
        <f t="shared" si="40"/>
        <v>17608.730948658358</v>
      </c>
      <c r="K187" s="7">
        <f t="shared" si="32"/>
        <v>0.0021307879657145234</v>
      </c>
      <c r="L187" s="30">
        <f t="shared" si="33"/>
        <v>92305.21956382958</v>
      </c>
      <c r="M187" s="10">
        <f t="shared" si="34"/>
        <v>34292.823277675445</v>
      </c>
      <c r="N187" s="31">
        <f t="shared" si="35"/>
        <v>126598.04284150503</v>
      </c>
      <c r="O187" s="7">
        <f t="shared" si="36"/>
        <v>17608.730948658358</v>
      </c>
      <c r="P187" s="7">
        <f t="shared" si="37"/>
        <v>17608.730948658358</v>
      </c>
      <c r="Q187" s="7">
        <f t="shared" si="38"/>
        <v>0.0021307879657145234</v>
      </c>
    </row>
    <row r="188" spans="1:17" s="4" customFormat="1" ht="12.75">
      <c r="A188" s="9" t="s">
        <v>482</v>
      </c>
      <c r="B188" s="26" t="s">
        <v>35</v>
      </c>
      <c r="C188" s="58">
        <v>216</v>
      </c>
      <c r="D188" s="119">
        <v>117570</v>
      </c>
      <c r="E188" s="27">
        <v>20000</v>
      </c>
      <c r="F188" s="28">
        <f t="shared" si="29"/>
        <v>1269.756</v>
      </c>
      <c r="G188" s="29">
        <f t="shared" si="30"/>
        <v>5.93842453523318E-05</v>
      </c>
      <c r="H188" s="7">
        <f t="shared" si="31"/>
        <v>5.8785</v>
      </c>
      <c r="I188" s="7">
        <f t="shared" si="39"/>
        <v>-890.244</v>
      </c>
      <c r="J188" s="7">
        <f t="shared" si="40"/>
        <v>0</v>
      </c>
      <c r="K188" s="7">
        <f t="shared" si="32"/>
        <v>0</v>
      </c>
      <c r="L188" s="30">
        <f t="shared" si="33"/>
        <v>2872.763530806446</v>
      </c>
      <c r="M188" s="10">
        <f t="shared" si="34"/>
        <v>0</v>
      </c>
      <c r="N188" s="31">
        <f t="shared" si="35"/>
        <v>2872.763530806446</v>
      </c>
      <c r="O188" s="7">
        <f t="shared" si="36"/>
        <v>-890.244</v>
      </c>
      <c r="P188" s="7">
        <f t="shared" si="37"/>
        <v>0</v>
      </c>
      <c r="Q188" s="7">
        <f t="shared" si="38"/>
        <v>0</v>
      </c>
    </row>
    <row r="189" spans="1:17" s="4" customFormat="1" ht="12.75">
      <c r="A189" s="9" t="s">
        <v>482</v>
      </c>
      <c r="B189" s="26" t="s">
        <v>36</v>
      </c>
      <c r="C189" s="58">
        <v>117</v>
      </c>
      <c r="D189" s="119">
        <v>127139</v>
      </c>
      <c r="E189" s="27">
        <v>7750</v>
      </c>
      <c r="F189" s="28">
        <f t="shared" si="29"/>
        <v>1919.3887741935484</v>
      </c>
      <c r="G189" s="29">
        <f t="shared" si="30"/>
        <v>8.976642275619966E-05</v>
      </c>
      <c r="H189" s="7">
        <f t="shared" si="31"/>
        <v>16.405032258064516</v>
      </c>
      <c r="I189" s="7">
        <f t="shared" si="39"/>
        <v>749.3887741935483</v>
      </c>
      <c r="J189" s="7">
        <f t="shared" si="40"/>
        <v>749.3887741935483</v>
      </c>
      <c r="K189" s="7">
        <f t="shared" si="32"/>
        <v>9.06816389181546E-05</v>
      </c>
      <c r="L189" s="30">
        <f t="shared" si="33"/>
        <v>4342.527282361741</v>
      </c>
      <c r="M189" s="10">
        <f t="shared" si="34"/>
        <v>1459.4269669189991</v>
      </c>
      <c r="N189" s="31">
        <f t="shared" si="35"/>
        <v>5801.9542492807395</v>
      </c>
      <c r="O189" s="7">
        <f t="shared" si="36"/>
        <v>749.3887741935483</v>
      </c>
      <c r="P189" s="7">
        <f t="shared" si="37"/>
        <v>749.3887741935483</v>
      </c>
      <c r="Q189" s="7">
        <f t="shared" si="38"/>
        <v>9.06816389181546E-05</v>
      </c>
    </row>
    <row r="190" spans="1:17" s="4" customFormat="1" ht="12.75">
      <c r="A190" s="25" t="s">
        <v>490</v>
      </c>
      <c r="B190" s="26" t="s">
        <v>276</v>
      </c>
      <c r="C190" s="58">
        <v>7276</v>
      </c>
      <c r="D190" s="119">
        <v>10454081.75</v>
      </c>
      <c r="E190" s="27">
        <v>617200</v>
      </c>
      <c r="F190" s="28">
        <f t="shared" si="29"/>
        <v>123240.27675469864</v>
      </c>
      <c r="G190" s="29">
        <f t="shared" si="30"/>
        <v>0.005763730064744957</v>
      </c>
      <c r="H190" s="7">
        <f t="shared" si="31"/>
        <v>16.937915991574855</v>
      </c>
      <c r="I190" s="7">
        <f t="shared" si="39"/>
        <v>50480.27675469864</v>
      </c>
      <c r="J190" s="7">
        <f t="shared" si="40"/>
        <v>50480.27675469864</v>
      </c>
      <c r="K190" s="7">
        <f t="shared" si="32"/>
        <v>0.006108490528276591</v>
      </c>
      <c r="L190" s="30">
        <f t="shared" si="33"/>
        <v>278825.3590354301</v>
      </c>
      <c r="M190" s="10">
        <f t="shared" si="34"/>
        <v>98309.82225831127</v>
      </c>
      <c r="N190" s="31">
        <f t="shared" si="35"/>
        <v>377135.1812937414</v>
      </c>
      <c r="O190" s="7">
        <f t="shared" si="36"/>
        <v>50480.27675469864</v>
      </c>
      <c r="P190" s="7">
        <f t="shared" si="37"/>
        <v>50480.27675469864</v>
      </c>
      <c r="Q190" s="7">
        <f t="shared" si="38"/>
        <v>0.006108490528276591</v>
      </c>
    </row>
    <row r="191" spans="1:17" s="4" customFormat="1" ht="12.75">
      <c r="A191" s="25" t="s">
        <v>485</v>
      </c>
      <c r="B191" s="26" t="s">
        <v>134</v>
      </c>
      <c r="C191" s="58">
        <v>2422</v>
      </c>
      <c r="D191" s="119">
        <v>3507054</v>
      </c>
      <c r="E191" s="27">
        <v>336200</v>
      </c>
      <c r="F191" s="28">
        <f t="shared" si="29"/>
        <v>25264.975574063057</v>
      </c>
      <c r="G191" s="29">
        <f t="shared" si="30"/>
        <v>0.0011815982821194234</v>
      </c>
      <c r="H191" s="7">
        <f t="shared" si="31"/>
        <v>10.431451516954194</v>
      </c>
      <c r="I191" s="7">
        <f t="shared" si="39"/>
        <v>1044.9755740630583</v>
      </c>
      <c r="J191" s="7">
        <f t="shared" si="40"/>
        <v>1044.9755740630583</v>
      </c>
      <c r="K191" s="7">
        <f t="shared" si="32"/>
        <v>0.00012644984946225444</v>
      </c>
      <c r="L191" s="30">
        <f t="shared" si="33"/>
        <v>57160.824942653555</v>
      </c>
      <c r="M191" s="10">
        <f t="shared" si="34"/>
        <v>2035.079234007051</v>
      </c>
      <c r="N191" s="31">
        <f t="shared" si="35"/>
        <v>59195.9041766606</v>
      </c>
      <c r="O191" s="7">
        <f t="shared" si="36"/>
        <v>1044.9755740630583</v>
      </c>
      <c r="P191" s="7">
        <f t="shared" si="37"/>
        <v>1044.9755740630583</v>
      </c>
      <c r="Q191" s="7">
        <f t="shared" si="38"/>
        <v>0.00012644984946225444</v>
      </c>
    </row>
    <row r="192" spans="1:17" s="4" customFormat="1" ht="12.75">
      <c r="A192" s="25" t="s">
        <v>489</v>
      </c>
      <c r="B192" s="26" t="s">
        <v>228</v>
      </c>
      <c r="C192" s="58">
        <v>233</v>
      </c>
      <c r="D192" s="119">
        <v>436447.96</v>
      </c>
      <c r="E192" s="27">
        <v>43950</v>
      </c>
      <c r="F192" s="28">
        <f t="shared" si="29"/>
        <v>2313.8196741751995</v>
      </c>
      <c r="G192" s="29">
        <f t="shared" si="30"/>
        <v>0.00010821325926577426</v>
      </c>
      <c r="H192" s="7">
        <f t="shared" si="31"/>
        <v>9.93055654152446</v>
      </c>
      <c r="I192" s="7">
        <f t="shared" si="39"/>
        <v>-16.180325824800796</v>
      </c>
      <c r="J192" s="7">
        <f t="shared" si="40"/>
        <v>0</v>
      </c>
      <c r="K192" s="7">
        <f t="shared" si="32"/>
        <v>0</v>
      </c>
      <c r="L192" s="30">
        <f t="shared" si="33"/>
        <v>5234.908735877575</v>
      </c>
      <c r="M192" s="10">
        <f t="shared" si="34"/>
        <v>0</v>
      </c>
      <c r="N192" s="31">
        <f t="shared" si="35"/>
        <v>5234.908735877575</v>
      </c>
      <c r="O192" s="7">
        <f t="shared" si="36"/>
        <v>-16.180325824800796</v>
      </c>
      <c r="P192" s="7">
        <f t="shared" si="37"/>
        <v>0</v>
      </c>
      <c r="Q192" s="7">
        <f t="shared" si="38"/>
        <v>0</v>
      </c>
    </row>
    <row r="193" spans="1:17" s="4" customFormat="1" ht="12.75">
      <c r="A193" s="25" t="s">
        <v>493</v>
      </c>
      <c r="B193" s="26" t="s">
        <v>351</v>
      </c>
      <c r="C193" s="58">
        <v>914</v>
      </c>
      <c r="D193" s="119">
        <v>879377.07</v>
      </c>
      <c r="E193" s="27">
        <v>51650</v>
      </c>
      <c r="F193" s="28">
        <f t="shared" si="29"/>
        <v>15561.483871829621</v>
      </c>
      <c r="G193" s="29">
        <f t="shared" si="30"/>
        <v>0.0007277831144653653</v>
      </c>
      <c r="H193" s="7">
        <f t="shared" si="31"/>
        <v>17.025693514036785</v>
      </c>
      <c r="I193" s="7">
        <f t="shared" si="39"/>
        <v>6421.483871829621</v>
      </c>
      <c r="J193" s="7">
        <f t="shared" si="40"/>
        <v>6421.483871829621</v>
      </c>
      <c r="K193" s="7">
        <f t="shared" si="32"/>
        <v>0.0007770475110341202</v>
      </c>
      <c r="L193" s="30">
        <f t="shared" si="33"/>
        <v>35207.129048592666</v>
      </c>
      <c r="M193" s="10">
        <f t="shared" si="34"/>
        <v>12505.774109398526</v>
      </c>
      <c r="N193" s="31">
        <f t="shared" si="35"/>
        <v>47712.90315799119</v>
      </c>
      <c r="O193" s="7">
        <f t="shared" si="36"/>
        <v>6421.483871829621</v>
      </c>
      <c r="P193" s="7">
        <f t="shared" si="37"/>
        <v>6421.483871829621</v>
      </c>
      <c r="Q193" s="7">
        <f t="shared" si="38"/>
        <v>0.0007770475110341202</v>
      </c>
    </row>
    <row r="194" spans="1:17" s="4" customFormat="1" ht="12.75">
      <c r="A194" s="25" t="s">
        <v>483</v>
      </c>
      <c r="B194" s="26" t="s">
        <v>85</v>
      </c>
      <c r="C194" s="58">
        <v>4668</v>
      </c>
      <c r="D194" s="119">
        <v>10903298</v>
      </c>
      <c r="E194" s="27">
        <v>1852450</v>
      </c>
      <c r="F194" s="28">
        <f t="shared" si="29"/>
        <v>27475.286816918135</v>
      </c>
      <c r="G194" s="29">
        <f t="shared" si="30"/>
        <v>0.0012849706348791057</v>
      </c>
      <c r="H194" s="7">
        <f t="shared" si="31"/>
        <v>5.885879780830791</v>
      </c>
      <c r="I194" s="7">
        <f t="shared" si="39"/>
        <v>-19204.713183081865</v>
      </c>
      <c r="J194" s="7">
        <f t="shared" si="40"/>
        <v>0</v>
      </c>
      <c r="K194" s="7">
        <f t="shared" si="32"/>
        <v>0</v>
      </c>
      <c r="L194" s="30">
        <f t="shared" si="33"/>
        <v>62161.550696424776</v>
      </c>
      <c r="M194" s="10">
        <f t="shared" si="34"/>
        <v>0</v>
      </c>
      <c r="N194" s="31">
        <f t="shared" si="35"/>
        <v>62161.550696424776</v>
      </c>
      <c r="O194" s="7">
        <f t="shared" si="36"/>
        <v>-19204.713183081865</v>
      </c>
      <c r="P194" s="7">
        <f t="shared" si="37"/>
        <v>0</v>
      </c>
      <c r="Q194" s="7">
        <f t="shared" si="38"/>
        <v>0</v>
      </c>
    </row>
    <row r="195" spans="1:17" s="4" customFormat="1" ht="12.75">
      <c r="A195" s="25" t="s">
        <v>495</v>
      </c>
      <c r="B195" s="26" t="s">
        <v>413</v>
      </c>
      <c r="C195" s="58">
        <v>994</v>
      </c>
      <c r="D195" s="119">
        <v>1720980.93</v>
      </c>
      <c r="E195" s="27">
        <v>115100</v>
      </c>
      <c r="F195" s="28">
        <f t="shared" si="29"/>
        <v>14862.33748410078</v>
      </c>
      <c r="G195" s="29">
        <f t="shared" si="30"/>
        <v>0.0006950852728122557</v>
      </c>
      <c r="H195" s="7">
        <f t="shared" si="31"/>
        <v>14.952049782797566</v>
      </c>
      <c r="I195" s="7">
        <f t="shared" si="39"/>
        <v>4922.337484100781</v>
      </c>
      <c r="J195" s="7">
        <f t="shared" si="40"/>
        <v>4922.337484100781</v>
      </c>
      <c r="K195" s="7">
        <f t="shared" si="32"/>
        <v>0.0005956396008825714</v>
      </c>
      <c r="L195" s="30">
        <f t="shared" si="33"/>
        <v>33625.343063440814</v>
      </c>
      <c r="M195" s="10">
        <f t="shared" si="34"/>
        <v>9586.20186471796</v>
      </c>
      <c r="N195" s="31">
        <f t="shared" si="35"/>
        <v>43211.54492815877</v>
      </c>
      <c r="O195" s="7">
        <f t="shared" si="36"/>
        <v>4922.337484100781</v>
      </c>
      <c r="P195" s="7">
        <f t="shared" si="37"/>
        <v>4922.337484100781</v>
      </c>
      <c r="Q195" s="7">
        <f t="shared" si="38"/>
        <v>0.0005956396008825714</v>
      </c>
    </row>
    <row r="196" spans="1:17" s="4" customFormat="1" ht="12.75">
      <c r="A196" s="25" t="s">
        <v>483</v>
      </c>
      <c r="B196" s="26" t="s">
        <v>86</v>
      </c>
      <c r="C196" s="58">
        <v>2738</v>
      </c>
      <c r="D196" s="119">
        <v>5997726</v>
      </c>
      <c r="E196" s="27">
        <v>492400</v>
      </c>
      <c r="F196" s="28">
        <f t="shared" si="29"/>
        <v>33350.47479285134</v>
      </c>
      <c r="G196" s="29">
        <f t="shared" si="30"/>
        <v>0.0015597427991798747</v>
      </c>
      <c r="H196" s="7">
        <f t="shared" si="31"/>
        <v>12.180597075548334</v>
      </c>
      <c r="I196" s="7">
        <f t="shared" si="39"/>
        <v>5970.47479285134</v>
      </c>
      <c r="J196" s="7">
        <f t="shared" si="40"/>
        <v>5970.47479285134</v>
      </c>
      <c r="K196" s="7">
        <f t="shared" si="32"/>
        <v>0.000722472043857246</v>
      </c>
      <c r="L196" s="30">
        <f t="shared" si="33"/>
        <v>75453.88855810328</v>
      </c>
      <c r="M196" s="10">
        <f t="shared" si="34"/>
        <v>11627.438544665067</v>
      </c>
      <c r="N196" s="31">
        <f t="shared" si="35"/>
        <v>87081.32710276835</v>
      </c>
      <c r="O196" s="7">
        <f t="shared" si="36"/>
        <v>5970.47479285134</v>
      </c>
      <c r="P196" s="7">
        <f t="shared" si="37"/>
        <v>5970.47479285134</v>
      </c>
      <c r="Q196" s="7">
        <f t="shared" si="38"/>
        <v>0.000722472043857246</v>
      </c>
    </row>
    <row r="197" spans="1:17" s="4" customFormat="1" ht="12.75">
      <c r="A197" s="25" t="s">
        <v>489</v>
      </c>
      <c r="B197" s="26" t="s">
        <v>229</v>
      </c>
      <c r="C197" s="58">
        <v>1195</v>
      </c>
      <c r="D197" s="119">
        <v>1943817</v>
      </c>
      <c r="E197" s="27">
        <v>110050</v>
      </c>
      <c r="F197" s="28">
        <f t="shared" si="29"/>
        <v>21107.326805997272</v>
      </c>
      <c r="G197" s="29">
        <f t="shared" si="30"/>
        <v>0.0009871523928842959</v>
      </c>
      <c r="H197" s="7">
        <f t="shared" si="31"/>
        <v>17.663034984098136</v>
      </c>
      <c r="I197" s="7">
        <f t="shared" si="39"/>
        <v>9157.326805997272</v>
      </c>
      <c r="J197" s="7">
        <f t="shared" si="40"/>
        <v>9157.326805997272</v>
      </c>
      <c r="K197" s="7">
        <f t="shared" si="32"/>
        <v>0.001108104940283654</v>
      </c>
      <c r="L197" s="30">
        <f t="shared" si="33"/>
        <v>47754.33916522723</v>
      </c>
      <c r="M197" s="10">
        <f t="shared" si="34"/>
        <v>17833.80021931172</v>
      </c>
      <c r="N197" s="31">
        <f t="shared" si="35"/>
        <v>65588.13938453895</v>
      </c>
      <c r="O197" s="7">
        <f t="shared" si="36"/>
        <v>9157.326805997272</v>
      </c>
      <c r="P197" s="7">
        <f t="shared" si="37"/>
        <v>9157.326805997272</v>
      </c>
      <c r="Q197" s="7">
        <f t="shared" si="38"/>
        <v>0.001108104940283654</v>
      </c>
    </row>
    <row r="198" spans="1:17" s="4" customFormat="1" ht="12.75">
      <c r="A198" s="25" t="s">
        <v>493</v>
      </c>
      <c r="B198" s="26" t="s">
        <v>352</v>
      </c>
      <c r="C198" s="58">
        <v>1763</v>
      </c>
      <c r="D198" s="119">
        <v>2290897.74</v>
      </c>
      <c r="E198" s="27">
        <v>132400</v>
      </c>
      <c r="F198" s="28">
        <f aca="true" t="shared" si="41" ref="F198:F261">(C198*D198)/E198</f>
        <v>30504.92987628399</v>
      </c>
      <c r="G198" s="29">
        <f aca="true" t="shared" si="42" ref="G198:G261">F198/$F$499</f>
        <v>0.001426661689512729</v>
      </c>
      <c r="H198" s="7">
        <f aca="true" t="shared" si="43" ref="H198:H261">D198/E198</f>
        <v>17.30285302114804</v>
      </c>
      <c r="I198" s="7">
        <f t="shared" si="39"/>
        <v>12874.929876283992</v>
      </c>
      <c r="J198" s="7">
        <f t="shared" si="40"/>
        <v>12874.929876283992</v>
      </c>
      <c r="K198" s="7">
        <f aca="true" t="shared" si="44" ref="K198:K261">J198/$J$499</f>
        <v>0.0015579626788433912</v>
      </c>
      <c r="L198" s="30">
        <f aca="true" t="shared" si="45" ref="L198:L261">$B$508*G198</f>
        <v>69015.97634379883</v>
      </c>
      <c r="M198" s="10">
        <f aca="true" t="shared" si="46" ref="M198:M261">$G$508*K198</f>
        <v>25073.794144915973</v>
      </c>
      <c r="N198" s="31">
        <f aca="true" t="shared" si="47" ref="N198:N261">L198+M198</f>
        <v>94089.7704887148</v>
      </c>
      <c r="O198" s="7">
        <f aca="true" t="shared" si="48" ref="O198:O261">(H198-10)*C198</f>
        <v>12874.929876283992</v>
      </c>
      <c r="P198" s="7">
        <f aca="true" t="shared" si="49" ref="P198:P261">IF(O198&gt;0,O198,0)</f>
        <v>12874.929876283992</v>
      </c>
      <c r="Q198" s="7">
        <f aca="true" t="shared" si="50" ref="Q198:Q261">P198/$P$499</f>
        <v>0.0015579626788433912</v>
      </c>
    </row>
    <row r="199" spans="1:17" s="4" customFormat="1" ht="12.75">
      <c r="A199" s="9" t="s">
        <v>482</v>
      </c>
      <c r="B199" s="26" t="s">
        <v>37</v>
      </c>
      <c r="C199" s="58">
        <v>114</v>
      </c>
      <c r="D199" s="119">
        <v>245205</v>
      </c>
      <c r="E199" s="27">
        <v>10250</v>
      </c>
      <c r="F199" s="28">
        <f t="shared" si="41"/>
        <v>2727.1580487804877</v>
      </c>
      <c r="G199" s="29">
        <f t="shared" si="42"/>
        <v>0.000127544364967259</v>
      </c>
      <c r="H199" s="7">
        <f t="shared" si="43"/>
        <v>23.922439024390243</v>
      </c>
      <c r="I199" s="7">
        <f aca="true" t="shared" si="51" ref="I199:I262">(H199-10)*C199</f>
        <v>1587.1580487804877</v>
      </c>
      <c r="J199" s="7">
        <f aca="true" t="shared" si="52" ref="J199:J262">IF(I199&gt;0,I199,0)</f>
        <v>1587.1580487804877</v>
      </c>
      <c r="K199" s="7">
        <f t="shared" si="44"/>
        <v>0.00019205797850446914</v>
      </c>
      <c r="L199" s="30">
        <f t="shared" si="45"/>
        <v>6170.0674659397955</v>
      </c>
      <c r="M199" s="10">
        <f t="shared" si="46"/>
        <v>3090.974053681956</v>
      </c>
      <c r="N199" s="31">
        <f t="shared" si="47"/>
        <v>9261.041519621751</v>
      </c>
      <c r="O199" s="7">
        <f t="shared" si="48"/>
        <v>1587.1580487804877</v>
      </c>
      <c r="P199" s="7">
        <f t="shared" si="49"/>
        <v>1587.1580487804877</v>
      </c>
      <c r="Q199" s="7">
        <f t="shared" si="50"/>
        <v>0.00019205797850446914</v>
      </c>
    </row>
    <row r="200" spans="1:17" s="4" customFormat="1" ht="12.75">
      <c r="A200" s="25" t="s">
        <v>489</v>
      </c>
      <c r="B200" s="26" t="s">
        <v>230</v>
      </c>
      <c r="C200" s="58">
        <v>1425</v>
      </c>
      <c r="D200" s="119">
        <v>1233004.88</v>
      </c>
      <c r="E200" s="27">
        <v>86250</v>
      </c>
      <c r="F200" s="28">
        <f t="shared" si="41"/>
        <v>20371.384973913042</v>
      </c>
      <c r="G200" s="29">
        <f t="shared" si="42"/>
        <v>0.0009527336932904097</v>
      </c>
      <c r="H200" s="7">
        <f t="shared" si="43"/>
        <v>14.295708753623186</v>
      </c>
      <c r="I200" s="7">
        <f t="shared" si="51"/>
        <v>6121.384973913041</v>
      </c>
      <c r="J200" s="7">
        <f t="shared" si="52"/>
        <v>6121.384973913041</v>
      </c>
      <c r="K200" s="7">
        <f t="shared" si="44"/>
        <v>0.0007407333029251275</v>
      </c>
      <c r="L200" s="30">
        <f t="shared" si="45"/>
        <v>46089.30520909199</v>
      </c>
      <c r="M200" s="10">
        <f t="shared" si="46"/>
        <v>11921.33457755012</v>
      </c>
      <c r="N200" s="31">
        <f t="shared" si="47"/>
        <v>58010.63978664211</v>
      </c>
      <c r="O200" s="7">
        <f t="shared" si="48"/>
        <v>6121.384973913041</v>
      </c>
      <c r="P200" s="7">
        <f t="shared" si="49"/>
        <v>6121.384973913041</v>
      </c>
      <c r="Q200" s="7">
        <f t="shared" si="50"/>
        <v>0.0007407333029251275</v>
      </c>
    </row>
    <row r="201" spans="1:17" s="4" customFormat="1" ht="12.75">
      <c r="A201" s="25" t="s">
        <v>490</v>
      </c>
      <c r="B201" s="26" t="s">
        <v>277</v>
      </c>
      <c r="C201" s="58">
        <v>5525</v>
      </c>
      <c r="D201" s="119">
        <v>5230938.78</v>
      </c>
      <c r="E201" s="27">
        <v>472800</v>
      </c>
      <c r="F201" s="28">
        <f t="shared" si="41"/>
        <v>61127.192807741114</v>
      </c>
      <c r="G201" s="29">
        <f t="shared" si="42"/>
        <v>0.002858810838770748</v>
      </c>
      <c r="H201" s="7">
        <f t="shared" si="43"/>
        <v>11.063745304568528</v>
      </c>
      <c r="I201" s="7">
        <f t="shared" si="51"/>
        <v>5877.192807741116</v>
      </c>
      <c r="J201" s="7">
        <f t="shared" si="52"/>
        <v>5877.192807741116</v>
      </c>
      <c r="K201" s="7">
        <f t="shared" si="44"/>
        <v>0.0007111842269287938</v>
      </c>
      <c r="L201" s="30">
        <f t="shared" si="45"/>
        <v>138297.41323423773</v>
      </c>
      <c r="M201" s="10">
        <f t="shared" si="46"/>
        <v>11445.772833507195</v>
      </c>
      <c r="N201" s="31">
        <f t="shared" si="47"/>
        <v>149743.18606774491</v>
      </c>
      <c r="O201" s="7">
        <f t="shared" si="48"/>
        <v>5877.192807741116</v>
      </c>
      <c r="P201" s="7">
        <f t="shared" si="49"/>
        <v>5877.192807741116</v>
      </c>
      <c r="Q201" s="7">
        <f t="shared" si="50"/>
        <v>0.0007111842269287938</v>
      </c>
    </row>
    <row r="202" spans="1:17" s="4" customFormat="1" ht="12.75">
      <c r="A202" s="9" t="s">
        <v>482</v>
      </c>
      <c r="B202" s="26" t="s">
        <v>38</v>
      </c>
      <c r="C202" s="58">
        <v>81</v>
      </c>
      <c r="D202" s="119">
        <v>112221</v>
      </c>
      <c r="E202" s="27">
        <v>9550</v>
      </c>
      <c r="F202" s="28">
        <f t="shared" si="41"/>
        <v>951.8220942408377</v>
      </c>
      <c r="G202" s="29">
        <f t="shared" si="42"/>
        <v>4.451503814604395E-05</v>
      </c>
      <c r="H202" s="7">
        <f t="shared" si="43"/>
        <v>11.750890052356022</v>
      </c>
      <c r="I202" s="7">
        <f t="shared" si="51"/>
        <v>141.82209424083777</v>
      </c>
      <c r="J202" s="7">
        <f t="shared" si="52"/>
        <v>141.82209424083777</v>
      </c>
      <c r="K202" s="7">
        <f t="shared" si="44"/>
        <v>1.716153268295764E-05</v>
      </c>
      <c r="L202" s="30">
        <f t="shared" si="45"/>
        <v>2153.4529469842196</v>
      </c>
      <c r="M202" s="10">
        <f t="shared" si="46"/>
        <v>276.19707682804017</v>
      </c>
      <c r="N202" s="31">
        <f t="shared" si="47"/>
        <v>2429.65002381226</v>
      </c>
      <c r="O202" s="7">
        <f t="shared" si="48"/>
        <v>141.82209424083777</v>
      </c>
      <c r="P202" s="7">
        <f t="shared" si="49"/>
        <v>141.82209424083777</v>
      </c>
      <c r="Q202" s="7">
        <f t="shared" si="50"/>
        <v>1.716153268295764E-05</v>
      </c>
    </row>
    <row r="203" spans="1:17" s="4" customFormat="1" ht="12.75">
      <c r="A203" s="25" t="s">
        <v>493</v>
      </c>
      <c r="B203" s="26" t="s">
        <v>353</v>
      </c>
      <c r="C203" s="58">
        <v>72</v>
      </c>
      <c r="D203" s="119">
        <v>114320</v>
      </c>
      <c r="E203" s="27">
        <v>9200</v>
      </c>
      <c r="F203" s="28">
        <f t="shared" si="41"/>
        <v>894.6782608695652</v>
      </c>
      <c r="G203" s="29">
        <f t="shared" si="42"/>
        <v>4.1842521992316454E-05</v>
      </c>
      <c r="H203" s="7">
        <f t="shared" si="43"/>
        <v>12.42608695652174</v>
      </c>
      <c r="I203" s="7">
        <f t="shared" si="51"/>
        <v>174.67826086956526</v>
      </c>
      <c r="J203" s="7">
        <f t="shared" si="52"/>
        <v>174.67826086956526</v>
      </c>
      <c r="K203" s="7">
        <f t="shared" si="44"/>
        <v>2.1137374250196637E-05</v>
      </c>
      <c r="L203" s="30">
        <f t="shared" si="45"/>
        <v>2024.1676980706707</v>
      </c>
      <c r="M203" s="10">
        <f t="shared" si="46"/>
        <v>340.18412501828226</v>
      </c>
      <c r="N203" s="31">
        <f t="shared" si="47"/>
        <v>2364.351823088953</v>
      </c>
      <c r="O203" s="7">
        <f t="shared" si="48"/>
        <v>174.67826086956526</v>
      </c>
      <c r="P203" s="7">
        <f t="shared" si="49"/>
        <v>174.67826086956526</v>
      </c>
      <c r="Q203" s="7">
        <f t="shared" si="50"/>
        <v>2.1137374250196637E-05</v>
      </c>
    </row>
    <row r="204" spans="1:17" s="4" customFormat="1" ht="12.75">
      <c r="A204" s="25" t="s">
        <v>489</v>
      </c>
      <c r="B204" s="26" t="s">
        <v>231</v>
      </c>
      <c r="C204" s="58">
        <v>1614</v>
      </c>
      <c r="D204" s="119">
        <v>2141908</v>
      </c>
      <c r="E204" s="27">
        <v>144750</v>
      </c>
      <c r="F204" s="28">
        <f t="shared" si="41"/>
        <v>23882.829098445596</v>
      </c>
      <c r="G204" s="29">
        <f t="shared" si="42"/>
        <v>0.0011169577327375514</v>
      </c>
      <c r="H204" s="7">
        <f t="shared" si="43"/>
        <v>14.79729188255613</v>
      </c>
      <c r="I204" s="7">
        <f t="shared" si="51"/>
        <v>7742.829098445595</v>
      </c>
      <c r="J204" s="7">
        <f t="shared" si="52"/>
        <v>7742.829098445595</v>
      </c>
      <c r="K204" s="7">
        <f t="shared" si="44"/>
        <v>0.0009369401526808577</v>
      </c>
      <c r="L204" s="30">
        <f t="shared" si="45"/>
        <v>54033.78322016001</v>
      </c>
      <c r="M204" s="10">
        <f t="shared" si="46"/>
        <v>15079.080412803318</v>
      </c>
      <c r="N204" s="31">
        <f t="shared" si="47"/>
        <v>69112.86363296333</v>
      </c>
      <c r="O204" s="7">
        <f t="shared" si="48"/>
        <v>7742.829098445595</v>
      </c>
      <c r="P204" s="7">
        <f t="shared" si="49"/>
        <v>7742.829098445595</v>
      </c>
      <c r="Q204" s="7">
        <f t="shared" si="50"/>
        <v>0.0009369401526808577</v>
      </c>
    </row>
    <row r="205" spans="1:17" s="4" customFormat="1" ht="12.75">
      <c r="A205" s="9" t="s">
        <v>482</v>
      </c>
      <c r="B205" s="26" t="s">
        <v>39</v>
      </c>
      <c r="C205" s="58">
        <v>1295</v>
      </c>
      <c r="D205" s="119">
        <v>823467</v>
      </c>
      <c r="E205" s="27">
        <v>60350</v>
      </c>
      <c r="F205" s="28">
        <f t="shared" si="41"/>
        <v>17670.08724109362</v>
      </c>
      <c r="G205" s="29">
        <f t="shared" si="42"/>
        <v>0.0008263987696236216</v>
      </c>
      <c r="H205" s="7">
        <f t="shared" si="43"/>
        <v>13.644855012427506</v>
      </c>
      <c r="I205" s="7">
        <f t="shared" si="51"/>
        <v>4720.08724109362</v>
      </c>
      <c r="J205" s="7">
        <f t="shared" si="52"/>
        <v>4720.08724109362</v>
      </c>
      <c r="K205" s="7">
        <f t="shared" si="44"/>
        <v>0.0005711658108565314</v>
      </c>
      <c r="L205" s="30">
        <f t="shared" si="45"/>
        <v>39977.74549786104</v>
      </c>
      <c r="M205" s="10">
        <f t="shared" si="46"/>
        <v>9192.321586716444</v>
      </c>
      <c r="N205" s="31">
        <f t="shared" si="47"/>
        <v>49170.06708457749</v>
      </c>
      <c r="O205" s="7">
        <f t="shared" si="48"/>
        <v>4720.08724109362</v>
      </c>
      <c r="P205" s="7">
        <f t="shared" si="49"/>
        <v>4720.08724109362</v>
      </c>
      <c r="Q205" s="7">
        <f t="shared" si="50"/>
        <v>0.0005711658108565314</v>
      </c>
    </row>
    <row r="206" spans="1:17" s="4" customFormat="1" ht="12.75">
      <c r="A206" s="25" t="s">
        <v>490</v>
      </c>
      <c r="B206" s="26" t="s">
        <v>278</v>
      </c>
      <c r="C206" s="58">
        <v>3044</v>
      </c>
      <c r="D206" s="119">
        <v>4390468.43</v>
      </c>
      <c r="E206" s="27">
        <v>274850</v>
      </c>
      <c r="F206" s="28">
        <f t="shared" si="41"/>
        <v>48625.016921666356</v>
      </c>
      <c r="G206" s="29">
        <f t="shared" si="42"/>
        <v>0.0022741061551491155</v>
      </c>
      <c r="H206" s="7">
        <f t="shared" si="43"/>
        <v>15.974052865199198</v>
      </c>
      <c r="I206" s="7">
        <f t="shared" si="51"/>
        <v>18185.01692166636</v>
      </c>
      <c r="J206" s="7">
        <f t="shared" si="52"/>
        <v>18185.01692166636</v>
      </c>
      <c r="K206" s="7">
        <f t="shared" si="44"/>
        <v>0.0022005228727714735</v>
      </c>
      <c r="L206" s="30">
        <f t="shared" si="45"/>
        <v>110011.82534078155</v>
      </c>
      <c r="M206" s="10">
        <f t="shared" si="46"/>
        <v>35415.13431118421</v>
      </c>
      <c r="N206" s="31">
        <f t="shared" si="47"/>
        <v>145426.95965196576</v>
      </c>
      <c r="O206" s="7">
        <f t="shared" si="48"/>
        <v>18185.01692166636</v>
      </c>
      <c r="P206" s="7">
        <f t="shared" si="49"/>
        <v>18185.01692166636</v>
      </c>
      <c r="Q206" s="7">
        <f t="shared" si="50"/>
        <v>0.0022005228727714735</v>
      </c>
    </row>
    <row r="207" spans="1:17" s="4" customFormat="1" ht="12.75">
      <c r="A207" s="25" t="s">
        <v>496</v>
      </c>
      <c r="B207" s="26" t="s">
        <v>445</v>
      </c>
      <c r="C207" s="58">
        <v>4425</v>
      </c>
      <c r="D207" s="119">
        <v>4667268</v>
      </c>
      <c r="E207" s="27">
        <v>431050</v>
      </c>
      <c r="F207" s="28">
        <f t="shared" si="41"/>
        <v>47912.44843985616</v>
      </c>
      <c r="G207" s="29">
        <f t="shared" si="42"/>
        <v>0.0022407805858632407</v>
      </c>
      <c r="H207" s="7">
        <f t="shared" si="43"/>
        <v>10.827671963809303</v>
      </c>
      <c r="I207" s="7">
        <f t="shared" si="51"/>
        <v>3662.4484398561663</v>
      </c>
      <c r="J207" s="7">
        <f t="shared" si="52"/>
        <v>3662.4484398561663</v>
      </c>
      <c r="K207" s="7">
        <f t="shared" si="44"/>
        <v>0.0004431836163235854</v>
      </c>
      <c r="L207" s="30">
        <f t="shared" si="45"/>
        <v>108399.6724958677</v>
      </c>
      <c r="M207" s="10">
        <f t="shared" si="46"/>
        <v>7132.580847409393</v>
      </c>
      <c r="N207" s="31">
        <f t="shared" si="47"/>
        <v>115532.25334327709</v>
      </c>
      <c r="O207" s="7">
        <f t="shared" si="48"/>
        <v>3662.4484398561663</v>
      </c>
      <c r="P207" s="7">
        <f t="shared" si="49"/>
        <v>3662.4484398561663</v>
      </c>
      <c r="Q207" s="7">
        <f t="shared" si="50"/>
        <v>0.0004431836163235854</v>
      </c>
    </row>
    <row r="208" spans="1:17" s="4" customFormat="1" ht="12.75">
      <c r="A208" s="25" t="s">
        <v>487</v>
      </c>
      <c r="B208" s="26" t="s">
        <v>188</v>
      </c>
      <c r="C208" s="58">
        <v>1605</v>
      </c>
      <c r="D208" s="119">
        <v>2647275.5</v>
      </c>
      <c r="E208" s="27">
        <v>189700</v>
      </c>
      <c r="F208" s="28">
        <f t="shared" si="41"/>
        <v>22397.876528729572</v>
      </c>
      <c r="G208" s="29">
        <f t="shared" si="42"/>
        <v>0.0010475091239209033</v>
      </c>
      <c r="H208" s="7">
        <f t="shared" si="43"/>
        <v>13.955063257775436</v>
      </c>
      <c r="I208" s="7">
        <f t="shared" si="51"/>
        <v>6347.876528729575</v>
      </c>
      <c r="J208" s="7">
        <f t="shared" si="52"/>
        <v>6347.876528729575</v>
      </c>
      <c r="K208" s="7">
        <f t="shared" si="44"/>
        <v>0.0007681404727402704</v>
      </c>
      <c r="L208" s="30">
        <f t="shared" si="45"/>
        <v>50674.147520657505</v>
      </c>
      <c r="M208" s="10">
        <f t="shared" si="46"/>
        <v>12362.424562163753</v>
      </c>
      <c r="N208" s="31">
        <f t="shared" si="47"/>
        <v>63036.57208282126</v>
      </c>
      <c r="O208" s="7">
        <f t="shared" si="48"/>
        <v>6347.876528729575</v>
      </c>
      <c r="P208" s="7">
        <f t="shared" si="49"/>
        <v>6347.876528729575</v>
      </c>
      <c r="Q208" s="7">
        <f t="shared" si="50"/>
        <v>0.0007681404727402704</v>
      </c>
    </row>
    <row r="209" spans="1:17" s="4" customFormat="1" ht="12.75">
      <c r="A209" s="9" t="s">
        <v>482</v>
      </c>
      <c r="B209" s="26" t="s">
        <v>40</v>
      </c>
      <c r="C209" s="58">
        <v>5948</v>
      </c>
      <c r="D209" s="119">
        <v>5840318.779</v>
      </c>
      <c r="E209" s="27">
        <v>288800</v>
      </c>
      <c r="F209" s="28">
        <f t="shared" si="41"/>
        <v>120284.68177801938</v>
      </c>
      <c r="G209" s="29">
        <f t="shared" si="42"/>
        <v>0.005625502108147594</v>
      </c>
      <c r="H209" s="7">
        <f t="shared" si="43"/>
        <v>20.22271045360111</v>
      </c>
      <c r="I209" s="7">
        <f t="shared" si="51"/>
        <v>60804.6817780194</v>
      </c>
      <c r="J209" s="7">
        <f t="shared" si="52"/>
        <v>60804.6817780194</v>
      </c>
      <c r="K209" s="7">
        <f t="shared" si="44"/>
        <v>0.007357820649850776</v>
      </c>
      <c r="L209" s="30">
        <f t="shared" si="45"/>
        <v>272138.4637099984</v>
      </c>
      <c r="M209" s="10">
        <f t="shared" si="46"/>
        <v>118416.49535952414</v>
      </c>
      <c r="N209" s="31">
        <f t="shared" si="47"/>
        <v>390554.95906952256</v>
      </c>
      <c r="O209" s="7">
        <f t="shared" si="48"/>
        <v>60804.6817780194</v>
      </c>
      <c r="P209" s="7">
        <f t="shared" si="49"/>
        <v>60804.6817780194</v>
      </c>
      <c r="Q209" s="7">
        <f t="shared" si="50"/>
        <v>0.007357820649850776</v>
      </c>
    </row>
    <row r="210" spans="1:17" s="4" customFormat="1" ht="12.75">
      <c r="A210" s="25" t="s">
        <v>490</v>
      </c>
      <c r="B210" s="26" t="s">
        <v>279</v>
      </c>
      <c r="C210" s="58">
        <v>1228</v>
      </c>
      <c r="D210" s="119">
        <v>1191416.96</v>
      </c>
      <c r="E210" s="27">
        <v>60700</v>
      </c>
      <c r="F210" s="28">
        <f t="shared" si="41"/>
        <v>24103.13059110379</v>
      </c>
      <c r="G210" s="29">
        <f t="shared" si="42"/>
        <v>0.0011272608444310574</v>
      </c>
      <c r="H210" s="7">
        <f t="shared" si="43"/>
        <v>19.627956507413508</v>
      </c>
      <c r="I210" s="7">
        <f t="shared" si="51"/>
        <v>11823.130591103787</v>
      </c>
      <c r="J210" s="7">
        <f t="shared" si="52"/>
        <v>11823.130591103787</v>
      </c>
      <c r="K210" s="7">
        <f t="shared" si="44"/>
        <v>0.001430687109369154</v>
      </c>
      <c r="L210" s="30">
        <f t="shared" si="45"/>
        <v>54532.205038124004</v>
      </c>
      <c r="M210" s="10">
        <f t="shared" si="46"/>
        <v>23025.425803356513</v>
      </c>
      <c r="N210" s="31">
        <f t="shared" si="47"/>
        <v>77557.63084148051</v>
      </c>
      <c r="O210" s="7">
        <f t="shared" si="48"/>
        <v>11823.130591103787</v>
      </c>
      <c r="P210" s="7">
        <f t="shared" si="49"/>
        <v>11823.130591103787</v>
      </c>
      <c r="Q210" s="7">
        <f t="shared" si="50"/>
        <v>0.001430687109369154</v>
      </c>
    </row>
    <row r="211" spans="1:17" s="4" customFormat="1" ht="12.75">
      <c r="A211" s="25" t="s">
        <v>490</v>
      </c>
      <c r="B211" s="26" t="s">
        <v>280</v>
      </c>
      <c r="C211" s="58">
        <v>1594</v>
      </c>
      <c r="D211" s="119">
        <v>1243113.47</v>
      </c>
      <c r="E211" s="27">
        <v>99500</v>
      </c>
      <c r="F211" s="28">
        <f t="shared" si="41"/>
        <v>19914.802725427136</v>
      </c>
      <c r="G211" s="29">
        <f t="shared" si="42"/>
        <v>0.0009313801479891026</v>
      </c>
      <c r="H211" s="7">
        <f t="shared" si="43"/>
        <v>12.493602713567839</v>
      </c>
      <c r="I211" s="7">
        <f t="shared" si="51"/>
        <v>3974.8027254271346</v>
      </c>
      <c r="J211" s="7">
        <f t="shared" si="52"/>
        <v>3974.8027254271346</v>
      </c>
      <c r="K211" s="7">
        <f t="shared" si="44"/>
        <v>0.000480980817875165</v>
      </c>
      <c r="L211" s="30">
        <f t="shared" si="45"/>
        <v>45056.309238004695</v>
      </c>
      <c r="M211" s="10">
        <f t="shared" si="46"/>
        <v>7740.887621267274</v>
      </c>
      <c r="N211" s="31">
        <f t="shared" si="47"/>
        <v>52797.19685927197</v>
      </c>
      <c r="O211" s="7">
        <f t="shared" si="48"/>
        <v>3974.8027254271346</v>
      </c>
      <c r="P211" s="7">
        <f t="shared" si="49"/>
        <v>3974.8027254271346</v>
      </c>
      <c r="Q211" s="7">
        <f t="shared" si="50"/>
        <v>0.000480980817875165</v>
      </c>
    </row>
    <row r="212" spans="1:17" s="4" customFormat="1" ht="12.75">
      <c r="A212" s="25" t="s">
        <v>495</v>
      </c>
      <c r="B212" s="26" t="s">
        <v>524</v>
      </c>
      <c r="C212" s="58">
        <v>732</v>
      </c>
      <c r="D212" s="119">
        <v>43314.0625</v>
      </c>
      <c r="E212" s="27">
        <v>2968.75</v>
      </c>
      <c r="F212" s="28">
        <f t="shared" si="41"/>
        <v>10679.88</v>
      </c>
      <c r="G212" s="29">
        <f t="shared" si="42"/>
        <v>0.0004994791237477603</v>
      </c>
      <c r="H212" s="7">
        <f t="shared" si="43"/>
        <v>14.59</v>
      </c>
      <c r="I212" s="7">
        <f t="shared" si="51"/>
        <v>3359.88</v>
      </c>
      <c r="J212" s="7">
        <f t="shared" si="52"/>
        <v>3359.88</v>
      </c>
      <c r="K212" s="7">
        <f t="shared" si="44"/>
        <v>0.0004065705751947096</v>
      </c>
      <c r="L212" s="30">
        <f t="shared" si="45"/>
        <v>24162.728726927962</v>
      </c>
      <c r="M212" s="10">
        <f t="shared" si="46"/>
        <v>6543.331907912136</v>
      </c>
      <c r="N212" s="31">
        <f t="shared" si="47"/>
        <v>30706.060634840098</v>
      </c>
      <c r="O212" s="7">
        <f t="shared" si="48"/>
        <v>3359.88</v>
      </c>
      <c r="P212" s="7">
        <f t="shared" si="49"/>
        <v>3359.88</v>
      </c>
      <c r="Q212" s="7">
        <f t="shared" si="50"/>
        <v>0.0004065705751947096</v>
      </c>
    </row>
    <row r="213" spans="1:17" s="4" customFormat="1" ht="12.75">
      <c r="A213" s="25" t="s">
        <v>484</v>
      </c>
      <c r="B213" s="26" t="s">
        <v>107</v>
      </c>
      <c r="C213" s="58">
        <v>925</v>
      </c>
      <c r="D213" s="119">
        <v>1077912</v>
      </c>
      <c r="E213" s="27">
        <v>87900</v>
      </c>
      <c r="F213" s="28">
        <f t="shared" si="41"/>
        <v>11343.215017064846</v>
      </c>
      <c r="G213" s="29">
        <f t="shared" si="42"/>
        <v>0.0005305021308484727</v>
      </c>
      <c r="H213" s="7">
        <f t="shared" si="43"/>
        <v>12.262935153583618</v>
      </c>
      <c r="I213" s="7">
        <f t="shared" si="51"/>
        <v>2093.215017064846</v>
      </c>
      <c r="J213" s="7">
        <f t="shared" si="52"/>
        <v>2093.215017064846</v>
      </c>
      <c r="K213" s="7">
        <f t="shared" si="44"/>
        <v>0.00025329465144417605</v>
      </c>
      <c r="L213" s="30">
        <f t="shared" si="45"/>
        <v>25663.493161772738</v>
      </c>
      <c r="M213" s="10">
        <f t="shared" si="46"/>
        <v>4076.5148193629684</v>
      </c>
      <c r="N213" s="31">
        <f t="shared" si="47"/>
        <v>29740.007981135706</v>
      </c>
      <c r="O213" s="7">
        <f t="shared" si="48"/>
        <v>2093.215017064846</v>
      </c>
      <c r="P213" s="7">
        <f t="shared" si="49"/>
        <v>2093.215017064846</v>
      </c>
      <c r="Q213" s="7">
        <f t="shared" si="50"/>
        <v>0.00025329465144417605</v>
      </c>
    </row>
    <row r="214" spans="1:17" s="4" customFormat="1" ht="12.75">
      <c r="A214" s="9" t="s">
        <v>482</v>
      </c>
      <c r="B214" s="26" t="s">
        <v>41</v>
      </c>
      <c r="C214" s="58">
        <v>816</v>
      </c>
      <c r="D214" s="119">
        <v>1365911</v>
      </c>
      <c r="E214" s="27">
        <v>66450</v>
      </c>
      <c r="F214" s="28">
        <f t="shared" si="41"/>
        <v>16773.26374717833</v>
      </c>
      <c r="G214" s="29">
        <f t="shared" si="42"/>
        <v>0.0007844559188708777</v>
      </c>
      <c r="H214" s="7">
        <f t="shared" si="43"/>
        <v>20.555470278404815</v>
      </c>
      <c r="I214" s="7">
        <f t="shared" si="51"/>
        <v>8613.26374717833</v>
      </c>
      <c r="J214" s="7">
        <f t="shared" si="52"/>
        <v>8613.26374717833</v>
      </c>
      <c r="K214" s="7">
        <f t="shared" si="44"/>
        <v>0.001042269246518933</v>
      </c>
      <c r="L214" s="30">
        <f t="shared" si="45"/>
        <v>37948.72431041222</v>
      </c>
      <c r="M214" s="10">
        <f t="shared" si="46"/>
        <v>16774.242981348976</v>
      </c>
      <c r="N214" s="31">
        <f t="shared" si="47"/>
        <v>54722.96729176119</v>
      </c>
      <c r="O214" s="7">
        <f t="shared" si="48"/>
        <v>8613.26374717833</v>
      </c>
      <c r="P214" s="7">
        <f t="shared" si="49"/>
        <v>8613.26374717833</v>
      </c>
      <c r="Q214" s="7">
        <f t="shared" si="50"/>
        <v>0.001042269246518933</v>
      </c>
    </row>
    <row r="215" spans="1:17" s="4" customFormat="1" ht="12.75">
      <c r="A215" s="25" t="s">
        <v>487</v>
      </c>
      <c r="B215" s="26" t="s">
        <v>189</v>
      </c>
      <c r="C215" s="58">
        <v>73</v>
      </c>
      <c r="D215" s="119">
        <v>519723</v>
      </c>
      <c r="E215" s="27">
        <v>85250</v>
      </c>
      <c r="F215" s="28">
        <f t="shared" si="41"/>
        <v>445.04139589442815</v>
      </c>
      <c r="G215" s="29">
        <f t="shared" si="42"/>
        <v>2.081380001019011E-05</v>
      </c>
      <c r="H215" s="7">
        <f t="shared" si="43"/>
        <v>6.096457478005865</v>
      </c>
      <c r="I215" s="7">
        <f t="shared" si="51"/>
        <v>-284.95860410557185</v>
      </c>
      <c r="J215" s="7">
        <f t="shared" si="52"/>
        <v>0</v>
      </c>
      <c r="K215" s="7">
        <f t="shared" si="44"/>
        <v>0</v>
      </c>
      <c r="L215" s="30">
        <f t="shared" si="45"/>
        <v>1006.8853321620113</v>
      </c>
      <c r="M215" s="10">
        <f t="shared" si="46"/>
        <v>0</v>
      </c>
      <c r="N215" s="31">
        <f t="shared" si="47"/>
        <v>1006.8853321620113</v>
      </c>
      <c r="O215" s="7">
        <f t="shared" si="48"/>
        <v>-284.95860410557185</v>
      </c>
      <c r="P215" s="7">
        <f t="shared" si="49"/>
        <v>0</v>
      </c>
      <c r="Q215" s="7">
        <f t="shared" si="50"/>
        <v>0</v>
      </c>
    </row>
    <row r="216" spans="1:17" s="4" customFormat="1" ht="12.75">
      <c r="A216" s="25" t="s">
        <v>494</v>
      </c>
      <c r="B216" s="26" t="s">
        <v>376</v>
      </c>
      <c r="C216" s="58">
        <v>557</v>
      </c>
      <c r="D216" s="119">
        <v>5345981</v>
      </c>
      <c r="E216" s="27">
        <v>515750</v>
      </c>
      <c r="F216" s="28">
        <f t="shared" si="41"/>
        <v>5773.555825496849</v>
      </c>
      <c r="G216" s="29">
        <f t="shared" si="42"/>
        <v>0.00027001900813753934</v>
      </c>
      <c r="H216" s="7">
        <f t="shared" si="43"/>
        <v>10.365450315075133</v>
      </c>
      <c r="I216" s="7">
        <f t="shared" si="51"/>
        <v>203.55582549684917</v>
      </c>
      <c r="J216" s="7">
        <f t="shared" si="52"/>
        <v>203.55582549684917</v>
      </c>
      <c r="K216" s="7">
        <f t="shared" si="44"/>
        <v>2.4631775258785403E-05</v>
      </c>
      <c r="L216" s="30">
        <f t="shared" si="45"/>
        <v>13062.399877269689</v>
      </c>
      <c r="M216" s="10">
        <f t="shared" si="46"/>
        <v>396.4228865361048</v>
      </c>
      <c r="N216" s="31">
        <f t="shared" si="47"/>
        <v>13458.822763805794</v>
      </c>
      <c r="O216" s="7">
        <f t="shared" si="48"/>
        <v>203.55582549684917</v>
      </c>
      <c r="P216" s="7">
        <f t="shared" si="49"/>
        <v>203.55582549684917</v>
      </c>
      <c r="Q216" s="7">
        <f t="shared" si="50"/>
        <v>2.4631775258785403E-05</v>
      </c>
    </row>
    <row r="217" spans="1:17" s="4" customFormat="1" ht="12.75">
      <c r="A217" s="25" t="s">
        <v>493</v>
      </c>
      <c r="B217" s="26" t="s">
        <v>354</v>
      </c>
      <c r="C217" s="58">
        <v>854</v>
      </c>
      <c r="D217" s="119">
        <v>1254356.8</v>
      </c>
      <c r="E217" s="27">
        <v>81350</v>
      </c>
      <c r="F217" s="28">
        <f t="shared" si="41"/>
        <v>13168.048029502152</v>
      </c>
      <c r="G217" s="29">
        <f t="shared" si="42"/>
        <v>0.0006158463476409995</v>
      </c>
      <c r="H217" s="7">
        <f t="shared" si="43"/>
        <v>15.419259987707438</v>
      </c>
      <c r="I217" s="7">
        <f t="shared" si="51"/>
        <v>4628.048029502152</v>
      </c>
      <c r="J217" s="7">
        <f t="shared" si="52"/>
        <v>4628.048029502152</v>
      </c>
      <c r="K217" s="7">
        <f t="shared" si="44"/>
        <v>0.0005600283788062169</v>
      </c>
      <c r="L217" s="30">
        <f t="shared" si="45"/>
        <v>29792.092457969455</v>
      </c>
      <c r="M217" s="10">
        <f t="shared" si="46"/>
        <v>9013.076164265187</v>
      </c>
      <c r="N217" s="31">
        <f t="shared" si="47"/>
        <v>38805.16862223464</v>
      </c>
      <c r="O217" s="7">
        <f t="shared" si="48"/>
        <v>4628.048029502152</v>
      </c>
      <c r="P217" s="7">
        <f t="shared" si="49"/>
        <v>4628.048029502152</v>
      </c>
      <c r="Q217" s="7">
        <f t="shared" si="50"/>
        <v>0.0005600283788062169</v>
      </c>
    </row>
    <row r="218" spans="1:17" s="4" customFormat="1" ht="12.75">
      <c r="A218" s="25" t="s">
        <v>494</v>
      </c>
      <c r="B218" s="26" t="s">
        <v>377</v>
      </c>
      <c r="C218" s="58">
        <v>553</v>
      </c>
      <c r="D218" s="119">
        <v>612992.46</v>
      </c>
      <c r="E218" s="27">
        <v>36600</v>
      </c>
      <c r="F218" s="28">
        <f t="shared" si="41"/>
        <v>9261.88061147541</v>
      </c>
      <c r="G218" s="29">
        <f t="shared" si="42"/>
        <v>0.0004331617969561558</v>
      </c>
      <c r="H218" s="7">
        <f t="shared" si="43"/>
        <v>16.74842786885246</v>
      </c>
      <c r="I218" s="7">
        <f t="shared" si="51"/>
        <v>3731.88061147541</v>
      </c>
      <c r="J218" s="7">
        <f t="shared" si="52"/>
        <v>3731.88061147541</v>
      </c>
      <c r="K218" s="7">
        <f t="shared" si="44"/>
        <v>0.0004515854276835905</v>
      </c>
      <c r="L218" s="30">
        <f t="shared" si="45"/>
        <v>20954.571466746256</v>
      </c>
      <c r="M218" s="10">
        <f t="shared" si="46"/>
        <v>7267.799290922801</v>
      </c>
      <c r="N218" s="31">
        <f t="shared" si="47"/>
        <v>28222.370757669058</v>
      </c>
      <c r="O218" s="7">
        <f t="shared" si="48"/>
        <v>3731.88061147541</v>
      </c>
      <c r="P218" s="7">
        <f t="shared" si="49"/>
        <v>3731.88061147541</v>
      </c>
      <c r="Q218" s="7">
        <f t="shared" si="50"/>
        <v>0.0004515854276835905</v>
      </c>
    </row>
    <row r="219" spans="1:17" s="4" customFormat="1" ht="12.75">
      <c r="A219" s="25" t="s">
        <v>484</v>
      </c>
      <c r="B219" s="26" t="s">
        <v>108</v>
      </c>
      <c r="C219" s="58">
        <v>4840</v>
      </c>
      <c r="D219" s="119">
        <v>12446288.63</v>
      </c>
      <c r="E219" s="27">
        <v>864600</v>
      </c>
      <c r="F219" s="28">
        <f t="shared" si="41"/>
        <v>69673.88037150128</v>
      </c>
      <c r="G219" s="29">
        <f t="shared" si="42"/>
        <v>0.0032585243201294157</v>
      </c>
      <c r="H219" s="7">
        <f t="shared" si="43"/>
        <v>14.395429828822579</v>
      </c>
      <c r="I219" s="7">
        <f t="shared" si="51"/>
        <v>21273.88037150128</v>
      </c>
      <c r="J219" s="7">
        <f t="shared" si="52"/>
        <v>21273.88037150128</v>
      </c>
      <c r="K219" s="7">
        <f t="shared" si="44"/>
        <v>0.00257429842115335</v>
      </c>
      <c r="L219" s="30">
        <f t="shared" si="45"/>
        <v>157633.89389852848</v>
      </c>
      <c r="M219" s="10">
        <f t="shared" si="46"/>
        <v>41430.66426180399</v>
      </c>
      <c r="N219" s="31">
        <f t="shared" si="47"/>
        <v>199064.55816033247</v>
      </c>
      <c r="O219" s="7">
        <f t="shared" si="48"/>
        <v>21273.88037150128</v>
      </c>
      <c r="P219" s="7">
        <f t="shared" si="49"/>
        <v>21273.88037150128</v>
      </c>
      <c r="Q219" s="7">
        <f t="shared" si="50"/>
        <v>0.00257429842115335</v>
      </c>
    </row>
    <row r="220" spans="1:17" s="4" customFormat="1" ht="12.75">
      <c r="A220" s="25" t="s">
        <v>488</v>
      </c>
      <c r="B220" s="26" t="s">
        <v>208</v>
      </c>
      <c r="C220" s="58">
        <v>2439</v>
      </c>
      <c r="D220" s="119">
        <v>3964791.51</v>
      </c>
      <c r="E220" s="27">
        <v>340150</v>
      </c>
      <c r="F220" s="28">
        <f t="shared" si="41"/>
        <v>28429.006299838304</v>
      </c>
      <c r="G220" s="29">
        <f t="shared" si="42"/>
        <v>0.001329574410542328</v>
      </c>
      <c r="H220" s="7">
        <f t="shared" si="43"/>
        <v>11.656009143025136</v>
      </c>
      <c r="I220" s="7">
        <f t="shared" si="51"/>
        <v>4039.0062998383064</v>
      </c>
      <c r="J220" s="7">
        <f t="shared" si="52"/>
        <v>4039.0062998383064</v>
      </c>
      <c r="K220" s="7">
        <f t="shared" si="44"/>
        <v>0.0004887499299202102</v>
      </c>
      <c r="L220" s="30">
        <f t="shared" si="45"/>
        <v>64319.296396506244</v>
      </c>
      <c r="M220" s="10">
        <f t="shared" si="46"/>
        <v>7865.923425238437</v>
      </c>
      <c r="N220" s="31">
        <f t="shared" si="47"/>
        <v>72185.21982174469</v>
      </c>
      <c r="O220" s="7">
        <f t="shared" si="48"/>
        <v>4039.0062998383064</v>
      </c>
      <c r="P220" s="7">
        <f t="shared" si="49"/>
        <v>4039.0062998383064</v>
      </c>
      <c r="Q220" s="7">
        <f t="shared" si="50"/>
        <v>0.0004887499299202102</v>
      </c>
    </row>
    <row r="221" spans="1:17" s="4" customFormat="1" ht="12.75">
      <c r="A221" s="25" t="s">
        <v>495</v>
      </c>
      <c r="B221" s="26" t="s">
        <v>414</v>
      </c>
      <c r="C221" s="58">
        <v>572</v>
      </c>
      <c r="D221" s="119">
        <v>919017.71</v>
      </c>
      <c r="E221" s="27">
        <v>62550</v>
      </c>
      <c r="F221" s="28">
        <f t="shared" si="41"/>
        <v>8404.126780495604</v>
      </c>
      <c r="G221" s="29">
        <f t="shared" si="42"/>
        <v>0.00039304616533023136</v>
      </c>
      <c r="H221" s="7">
        <f t="shared" si="43"/>
        <v>14.692529336530775</v>
      </c>
      <c r="I221" s="7">
        <f t="shared" si="51"/>
        <v>2684.1267804956033</v>
      </c>
      <c r="J221" s="7">
        <f t="shared" si="52"/>
        <v>2684.1267804956033</v>
      </c>
      <c r="K221" s="7">
        <f t="shared" si="44"/>
        <v>0.00032479938838340103</v>
      </c>
      <c r="L221" s="30">
        <f t="shared" si="45"/>
        <v>19013.94356339451</v>
      </c>
      <c r="M221" s="10">
        <f t="shared" si="46"/>
        <v>5227.309430008915</v>
      </c>
      <c r="N221" s="31">
        <f t="shared" si="47"/>
        <v>24241.252993403425</v>
      </c>
      <c r="O221" s="7">
        <f t="shared" si="48"/>
        <v>2684.1267804956033</v>
      </c>
      <c r="P221" s="7">
        <f t="shared" si="49"/>
        <v>2684.1267804956033</v>
      </c>
      <c r="Q221" s="7">
        <f t="shared" si="50"/>
        <v>0.00032479938838340103</v>
      </c>
    </row>
    <row r="222" spans="1:17" s="4" customFormat="1" ht="12.75">
      <c r="A222" s="25" t="s">
        <v>495</v>
      </c>
      <c r="B222" s="26" t="s">
        <v>415</v>
      </c>
      <c r="C222" s="58">
        <v>1335</v>
      </c>
      <c r="D222" s="119">
        <v>2386746</v>
      </c>
      <c r="E222" s="27">
        <v>152450</v>
      </c>
      <c r="F222" s="28">
        <f t="shared" si="41"/>
        <v>20900.66192194162</v>
      </c>
      <c r="G222" s="29">
        <f t="shared" si="42"/>
        <v>0.0009774870412888144</v>
      </c>
      <c r="H222" s="7">
        <f t="shared" si="43"/>
        <v>15.655926533289604</v>
      </c>
      <c r="I222" s="7">
        <f t="shared" si="51"/>
        <v>7550.661921941621</v>
      </c>
      <c r="J222" s="7">
        <f t="shared" si="52"/>
        <v>7550.661921941621</v>
      </c>
      <c r="K222" s="7">
        <f t="shared" si="44"/>
        <v>0.0009136864890128802</v>
      </c>
      <c r="L222" s="30">
        <f t="shared" si="45"/>
        <v>47286.769536091066</v>
      </c>
      <c r="M222" s="10">
        <f t="shared" si="46"/>
        <v>14704.83680360542</v>
      </c>
      <c r="N222" s="31">
        <f t="shared" si="47"/>
        <v>61991.60633969649</v>
      </c>
      <c r="O222" s="7">
        <f t="shared" si="48"/>
        <v>7550.661921941621</v>
      </c>
      <c r="P222" s="7">
        <f t="shared" si="49"/>
        <v>7550.661921941621</v>
      </c>
      <c r="Q222" s="7">
        <f t="shared" si="50"/>
        <v>0.0009136864890128802</v>
      </c>
    </row>
    <row r="223" spans="1:17" s="4" customFormat="1" ht="12.75">
      <c r="A223" s="25" t="s">
        <v>490</v>
      </c>
      <c r="B223" s="26" t="s">
        <v>281</v>
      </c>
      <c r="C223" s="58">
        <v>1392</v>
      </c>
      <c r="D223" s="119">
        <v>1019869.4</v>
      </c>
      <c r="E223" s="27">
        <v>73750</v>
      </c>
      <c r="F223" s="28">
        <f t="shared" si="41"/>
        <v>19249.602776949152</v>
      </c>
      <c r="G223" s="29">
        <f t="shared" si="42"/>
        <v>0.0009002699213402227</v>
      </c>
      <c r="H223" s="7">
        <f t="shared" si="43"/>
        <v>13.828737627118644</v>
      </c>
      <c r="I223" s="7">
        <f t="shared" si="51"/>
        <v>5329.602776949152</v>
      </c>
      <c r="J223" s="7">
        <f t="shared" si="52"/>
        <v>5329.602776949152</v>
      </c>
      <c r="K223" s="7">
        <f t="shared" si="44"/>
        <v>0.0006449217432121201</v>
      </c>
      <c r="L223" s="30">
        <f t="shared" si="45"/>
        <v>43551.32548310857</v>
      </c>
      <c r="M223" s="10">
        <f t="shared" si="46"/>
        <v>10379.346853729452</v>
      </c>
      <c r="N223" s="31">
        <f t="shared" si="47"/>
        <v>53930.672336838026</v>
      </c>
      <c r="O223" s="7">
        <f t="shared" si="48"/>
        <v>5329.602776949152</v>
      </c>
      <c r="P223" s="7">
        <f t="shared" si="49"/>
        <v>5329.602776949152</v>
      </c>
      <c r="Q223" s="7">
        <f t="shared" si="50"/>
        <v>0.0006449217432121201</v>
      </c>
    </row>
    <row r="224" spans="1:17" s="4" customFormat="1" ht="12.75">
      <c r="A224" s="25" t="s">
        <v>496</v>
      </c>
      <c r="B224" s="26" t="s">
        <v>446</v>
      </c>
      <c r="C224" s="58">
        <v>10629</v>
      </c>
      <c r="D224" s="119">
        <v>29305800</v>
      </c>
      <c r="E224" s="27">
        <v>2245800</v>
      </c>
      <c r="F224" s="28">
        <f t="shared" si="41"/>
        <v>138699.50494255943</v>
      </c>
      <c r="G224" s="29">
        <f t="shared" si="42"/>
        <v>0.006486730861485125</v>
      </c>
      <c r="H224" s="7">
        <f t="shared" si="43"/>
        <v>13.049158429067592</v>
      </c>
      <c r="I224" s="7">
        <f t="shared" si="51"/>
        <v>32409.50494255944</v>
      </c>
      <c r="J224" s="7">
        <f t="shared" si="52"/>
        <v>32409.50494255944</v>
      </c>
      <c r="K224" s="7">
        <f t="shared" si="44"/>
        <v>0.003921792167063161</v>
      </c>
      <c r="L224" s="30">
        <f t="shared" si="45"/>
        <v>313801.1393841755</v>
      </c>
      <c r="M224" s="10">
        <f t="shared" si="46"/>
        <v>63117.17912850615</v>
      </c>
      <c r="N224" s="31">
        <f t="shared" si="47"/>
        <v>376918.31851268164</v>
      </c>
      <c r="O224" s="7">
        <f t="shared" si="48"/>
        <v>32409.50494255944</v>
      </c>
      <c r="P224" s="7">
        <f t="shared" si="49"/>
        <v>32409.50494255944</v>
      </c>
      <c r="Q224" s="7">
        <f t="shared" si="50"/>
        <v>0.003921792167063161</v>
      </c>
    </row>
    <row r="225" spans="1:17" s="4" customFormat="1" ht="12.75">
      <c r="A225" s="25" t="s">
        <v>496</v>
      </c>
      <c r="B225" s="26" t="s">
        <v>447</v>
      </c>
      <c r="C225" s="58">
        <v>3445</v>
      </c>
      <c r="D225" s="119">
        <v>14296356</v>
      </c>
      <c r="E225" s="27">
        <v>1938350</v>
      </c>
      <c r="F225" s="28">
        <f t="shared" si="41"/>
        <v>25408.69627260299</v>
      </c>
      <c r="G225" s="29">
        <f t="shared" si="42"/>
        <v>0.0011883198453365325</v>
      </c>
      <c r="H225" s="7">
        <f t="shared" si="43"/>
        <v>7.375528671292594</v>
      </c>
      <c r="I225" s="7">
        <f t="shared" si="51"/>
        <v>-9041.303727397013</v>
      </c>
      <c r="J225" s="7">
        <f t="shared" si="52"/>
        <v>0</v>
      </c>
      <c r="K225" s="7">
        <f t="shared" si="44"/>
        <v>0</v>
      </c>
      <c r="L225" s="30">
        <f t="shared" si="45"/>
        <v>57485.98629758122</v>
      </c>
      <c r="M225" s="10">
        <f t="shared" si="46"/>
        <v>0</v>
      </c>
      <c r="N225" s="31">
        <f t="shared" si="47"/>
        <v>57485.98629758122</v>
      </c>
      <c r="O225" s="7">
        <f t="shared" si="48"/>
        <v>-9041.303727397013</v>
      </c>
      <c r="P225" s="7">
        <f t="shared" si="49"/>
        <v>0</v>
      </c>
      <c r="Q225" s="7">
        <f t="shared" si="50"/>
        <v>0</v>
      </c>
    </row>
    <row r="226" spans="1:17" s="4" customFormat="1" ht="12.75">
      <c r="A226" s="25" t="s">
        <v>484</v>
      </c>
      <c r="B226" s="26" t="s">
        <v>109</v>
      </c>
      <c r="C226" s="58">
        <v>989</v>
      </c>
      <c r="D226" s="119">
        <v>1825392.31</v>
      </c>
      <c r="E226" s="27">
        <v>126750</v>
      </c>
      <c r="F226" s="28">
        <f t="shared" si="41"/>
        <v>14243.100549033532</v>
      </c>
      <c r="G226" s="29">
        <f t="shared" si="42"/>
        <v>0.0006661246551162104</v>
      </c>
      <c r="H226" s="7">
        <f t="shared" si="43"/>
        <v>14.401517238658778</v>
      </c>
      <c r="I226" s="7">
        <f t="shared" si="51"/>
        <v>4353.100549033532</v>
      </c>
      <c r="J226" s="7">
        <f t="shared" si="52"/>
        <v>4353.100549033532</v>
      </c>
      <c r="K226" s="7">
        <f t="shared" si="44"/>
        <v>0.0005267576800662432</v>
      </c>
      <c r="L226" s="30">
        <f t="shared" si="45"/>
        <v>32224.348475512455</v>
      </c>
      <c r="M226" s="10">
        <f t="shared" si="46"/>
        <v>8477.618760444107</v>
      </c>
      <c r="N226" s="31">
        <f t="shared" si="47"/>
        <v>40701.96723595656</v>
      </c>
      <c r="O226" s="7">
        <f t="shared" si="48"/>
        <v>4353.100549033532</v>
      </c>
      <c r="P226" s="7">
        <f t="shared" si="49"/>
        <v>4353.100549033532</v>
      </c>
      <c r="Q226" s="7">
        <f t="shared" si="50"/>
        <v>0.0005267576800662432</v>
      </c>
    </row>
    <row r="227" spans="1:17" s="4" customFormat="1" ht="12.75">
      <c r="A227" s="25" t="s">
        <v>491</v>
      </c>
      <c r="B227" s="26" t="s">
        <v>318</v>
      </c>
      <c r="C227" s="58">
        <v>27</v>
      </c>
      <c r="D227" s="119">
        <v>115796.7</v>
      </c>
      <c r="E227" s="27">
        <v>19200</v>
      </c>
      <c r="F227" s="28">
        <f t="shared" si="41"/>
        <v>162.839109375</v>
      </c>
      <c r="G227" s="29">
        <f t="shared" si="42"/>
        <v>7.615697523051824E-06</v>
      </c>
      <c r="H227" s="7">
        <f t="shared" si="43"/>
        <v>6.031078125</v>
      </c>
      <c r="I227" s="7">
        <f t="shared" si="51"/>
        <v>-107.16089062500001</v>
      </c>
      <c r="J227" s="7">
        <f t="shared" si="52"/>
        <v>0</v>
      </c>
      <c r="K227" s="7">
        <f t="shared" si="44"/>
        <v>0</v>
      </c>
      <c r="L227" s="30">
        <f t="shared" si="45"/>
        <v>368.4158647815029</v>
      </c>
      <c r="M227" s="10">
        <f t="shared" si="46"/>
        <v>0</v>
      </c>
      <c r="N227" s="31">
        <f t="shared" si="47"/>
        <v>368.4158647815029</v>
      </c>
      <c r="O227" s="7">
        <f t="shared" si="48"/>
        <v>-107.16089062500001</v>
      </c>
      <c r="P227" s="7">
        <f t="shared" si="49"/>
        <v>0</v>
      </c>
      <c r="Q227" s="7">
        <f t="shared" si="50"/>
        <v>0</v>
      </c>
    </row>
    <row r="228" spans="1:17" s="4" customFormat="1" ht="12.75">
      <c r="A228" s="25" t="s">
        <v>496</v>
      </c>
      <c r="B228" s="26" t="s">
        <v>448</v>
      </c>
      <c r="C228" s="58">
        <v>9483</v>
      </c>
      <c r="D228" s="119">
        <v>21839802</v>
      </c>
      <c r="E228" s="27">
        <v>1507750</v>
      </c>
      <c r="F228" s="28">
        <f t="shared" si="41"/>
        <v>137361.52702105787</v>
      </c>
      <c r="G228" s="29">
        <f t="shared" si="42"/>
        <v>0.0064241559973644185</v>
      </c>
      <c r="H228" s="7">
        <f t="shared" si="43"/>
        <v>14.485028685126844</v>
      </c>
      <c r="I228" s="7">
        <f t="shared" si="51"/>
        <v>42531.52702105786</v>
      </c>
      <c r="J228" s="7">
        <f t="shared" si="52"/>
        <v>42531.52702105786</v>
      </c>
      <c r="K228" s="7">
        <f t="shared" si="44"/>
        <v>0.005146632440700509</v>
      </c>
      <c r="L228" s="30">
        <f t="shared" si="45"/>
        <v>310774.02694846824</v>
      </c>
      <c r="M228" s="10">
        <f t="shared" si="46"/>
        <v>82829.71351629078</v>
      </c>
      <c r="N228" s="31">
        <f t="shared" si="47"/>
        <v>393603.740464759</v>
      </c>
      <c r="O228" s="7">
        <f t="shared" si="48"/>
        <v>42531.52702105786</v>
      </c>
      <c r="P228" s="7">
        <f t="shared" si="49"/>
        <v>42531.52702105786</v>
      </c>
      <c r="Q228" s="7">
        <f t="shared" si="50"/>
        <v>0.005146632440700509</v>
      </c>
    </row>
    <row r="229" spans="1:17" s="4" customFormat="1" ht="12.75">
      <c r="A229" s="25" t="s">
        <v>494</v>
      </c>
      <c r="B229" s="26" t="s">
        <v>378</v>
      </c>
      <c r="C229" s="58">
        <v>829</v>
      </c>
      <c r="D229" s="119">
        <v>759563.42</v>
      </c>
      <c r="E229" s="27">
        <v>53400</v>
      </c>
      <c r="F229" s="28">
        <f t="shared" si="41"/>
        <v>11791.724254307117</v>
      </c>
      <c r="G229" s="29">
        <f t="shared" si="42"/>
        <v>0.0005514781156732597</v>
      </c>
      <c r="H229" s="7">
        <f t="shared" si="43"/>
        <v>14.224034082397004</v>
      </c>
      <c r="I229" s="7">
        <f t="shared" si="51"/>
        <v>3501.7242543071166</v>
      </c>
      <c r="J229" s="7">
        <f t="shared" si="52"/>
        <v>3501.7242543071166</v>
      </c>
      <c r="K229" s="7">
        <f t="shared" si="44"/>
        <v>0.00042373478941120214</v>
      </c>
      <c r="L229" s="30">
        <f t="shared" si="45"/>
        <v>26678.224322703983</v>
      </c>
      <c r="M229" s="10">
        <f t="shared" si="46"/>
        <v>6819.572141242421</v>
      </c>
      <c r="N229" s="31">
        <f t="shared" si="47"/>
        <v>33497.796463946404</v>
      </c>
      <c r="O229" s="7">
        <f t="shared" si="48"/>
        <v>3501.7242543071166</v>
      </c>
      <c r="P229" s="7">
        <f t="shared" si="49"/>
        <v>3501.7242543071166</v>
      </c>
      <c r="Q229" s="7">
        <f t="shared" si="50"/>
        <v>0.00042373478941120214</v>
      </c>
    </row>
    <row r="230" spans="1:17" s="4" customFormat="1" ht="12.75">
      <c r="A230" s="25" t="s">
        <v>490</v>
      </c>
      <c r="B230" s="26" t="s">
        <v>282</v>
      </c>
      <c r="C230" s="58">
        <v>717</v>
      </c>
      <c r="D230" s="119">
        <v>483661.65</v>
      </c>
      <c r="E230" s="27">
        <v>30200</v>
      </c>
      <c r="F230" s="28">
        <f t="shared" si="41"/>
        <v>11482.96036589404</v>
      </c>
      <c r="G230" s="29">
        <f t="shared" si="42"/>
        <v>0.0005370377739812636</v>
      </c>
      <c r="H230" s="7">
        <f t="shared" si="43"/>
        <v>16.01528642384106</v>
      </c>
      <c r="I230" s="7">
        <f t="shared" si="51"/>
        <v>4312.960365894041</v>
      </c>
      <c r="J230" s="7">
        <f t="shared" si="52"/>
        <v>4312.960365894041</v>
      </c>
      <c r="K230" s="7">
        <f t="shared" si="44"/>
        <v>0.0005219004180963384</v>
      </c>
      <c r="L230" s="30">
        <f t="shared" si="45"/>
        <v>25979.660474009368</v>
      </c>
      <c r="M230" s="10">
        <f t="shared" si="46"/>
        <v>8399.446164659119</v>
      </c>
      <c r="N230" s="31">
        <f t="shared" si="47"/>
        <v>34379.10663866848</v>
      </c>
      <c r="O230" s="7">
        <f t="shared" si="48"/>
        <v>4312.960365894041</v>
      </c>
      <c r="P230" s="7">
        <f t="shared" si="49"/>
        <v>4312.960365894041</v>
      </c>
      <c r="Q230" s="7">
        <f t="shared" si="50"/>
        <v>0.0005219004180963384</v>
      </c>
    </row>
    <row r="231" spans="1:17" s="4" customFormat="1" ht="12.75">
      <c r="A231" s="25" t="s">
        <v>491</v>
      </c>
      <c r="B231" s="26" t="s">
        <v>319</v>
      </c>
      <c r="C231" s="58">
        <v>88</v>
      </c>
      <c r="D231" s="119">
        <v>284678.54</v>
      </c>
      <c r="E231" s="27">
        <v>105950</v>
      </c>
      <c r="F231" s="28">
        <f t="shared" si="41"/>
        <v>236.44843341198677</v>
      </c>
      <c r="G231" s="29">
        <f t="shared" si="42"/>
        <v>1.1058275592249149E-05</v>
      </c>
      <c r="H231" s="7">
        <f t="shared" si="43"/>
        <v>2.686914016045304</v>
      </c>
      <c r="I231" s="7">
        <f t="shared" si="51"/>
        <v>-643.5515665880133</v>
      </c>
      <c r="J231" s="7">
        <f t="shared" si="52"/>
        <v>0</v>
      </c>
      <c r="K231" s="7">
        <f t="shared" si="44"/>
        <v>0</v>
      </c>
      <c r="L231" s="30">
        <f t="shared" si="45"/>
        <v>534.9535158111258</v>
      </c>
      <c r="M231" s="10">
        <f t="shared" si="46"/>
        <v>0</v>
      </c>
      <c r="N231" s="31">
        <f t="shared" si="47"/>
        <v>534.9535158111258</v>
      </c>
      <c r="O231" s="7">
        <f t="shared" si="48"/>
        <v>-643.5515665880133</v>
      </c>
      <c r="P231" s="7">
        <f t="shared" si="49"/>
        <v>0</v>
      </c>
      <c r="Q231" s="7">
        <f t="shared" si="50"/>
        <v>0</v>
      </c>
    </row>
    <row r="232" spans="1:17" s="4" customFormat="1" ht="12.75">
      <c r="A232" s="25" t="s">
        <v>490</v>
      </c>
      <c r="B232" s="26" t="s">
        <v>283</v>
      </c>
      <c r="C232" s="58">
        <v>105</v>
      </c>
      <c r="D232" s="119">
        <v>237779.15</v>
      </c>
      <c r="E232" s="27">
        <v>64950</v>
      </c>
      <c r="F232" s="28">
        <f t="shared" si="41"/>
        <v>384.40047344110855</v>
      </c>
      <c r="G232" s="29">
        <f t="shared" si="42"/>
        <v>1.7977731176997228E-05</v>
      </c>
      <c r="H232" s="7">
        <f t="shared" si="43"/>
        <v>3.6609568899153193</v>
      </c>
      <c r="I232" s="7">
        <f t="shared" si="51"/>
        <v>-665.5995265588915</v>
      </c>
      <c r="J232" s="7">
        <f t="shared" si="52"/>
        <v>0</v>
      </c>
      <c r="K232" s="7">
        <f t="shared" si="44"/>
        <v>0</v>
      </c>
      <c r="L232" s="30">
        <f t="shared" si="45"/>
        <v>869.6880828492627</v>
      </c>
      <c r="M232" s="10">
        <f t="shared" si="46"/>
        <v>0</v>
      </c>
      <c r="N232" s="31">
        <f t="shared" si="47"/>
        <v>869.6880828492627</v>
      </c>
      <c r="O232" s="7">
        <f t="shared" si="48"/>
        <v>-665.5995265588915</v>
      </c>
      <c r="P232" s="7">
        <f t="shared" si="49"/>
        <v>0</v>
      </c>
      <c r="Q232" s="7">
        <f t="shared" si="50"/>
        <v>0</v>
      </c>
    </row>
    <row r="233" spans="1:17" s="4" customFormat="1" ht="12.75">
      <c r="A233" s="25" t="s">
        <v>485</v>
      </c>
      <c r="B233" s="26" t="s">
        <v>135</v>
      </c>
      <c r="C233" s="58">
        <v>1638</v>
      </c>
      <c r="D233" s="119">
        <v>2643271.49</v>
      </c>
      <c r="E233" s="27">
        <v>263050</v>
      </c>
      <c r="F233" s="28">
        <f t="shared" si="41"/>
        <v>16459.527468618136</v>
      </c>
      <c r="G233" s="29">
        <f t="shared" si="42"/>
        <v>0.0007697830272744245</v>
      </c>
      <c r="H233" s="7">
        <f t="shared" si="43"/>
        <v>10.048551568142939</v>
      </c>
      <c r="I233" s="7">
        <f t="shared" si="51"/>
        <v>79.5274686181336</v>
      </c>
      <c r="J233" s="7">
        <f t="shared" si="52"/>
        <v>79.5274686181336</v>
      </c>
      <c r="K233" s="7">
        <f t="shared" si="44"/>
        <v>9.62341769939813E-06</v>
      </c>
      <c r="L233" s="30">
        <f t="shared" si="45"/>
        <v>37238.910661696515</v>
      </c>
      <c r="M233" s="10">
        <f t="shared" si="46"/>
        <v>154.8789310822156</v>
      </c>
      <c r="N233" s="31">
        <f t="shared" si="47"/>
        <v>37393.78959277873</v>
      </c>
      <c r="O233" s="7">
        <f t="shared" si="48"/>
        <v>79.5274686181336</v>
      </c>
      <c r="P233" s="7">
        <f t="shared" si="49"/>
        <v>79.5274686181336</v>
      </c>
      <c r="Q233" s="7">
        <f t="shared" si="50"/>
        <v>9.62341769939813E-06</v>
      </c>
    </row>
    <row r="234" spans="1:17" s="4" customFormat="1" ht="12.75">
      <c r="A234" s="25" t="s">
        <v>496</v>
      </c>
      <c r="B234" s="26" t="s">
        <v>449</v>
      </c>
      <c r="C234" s="58">
        <v>6153</v>
      </c>
      <c r="D234" s="119">
        <v>6699614</v>
      </c>
      <c r="E234" s="27">
        <v>476350</v>
      </c>
      <c r="F234" s="28">
        <f t="shared" si="41"/>
        <v>86538.73190301249</v>
      </c>
      <c r="G234" s="29">
        <f t="shared" si="42"/>
        <v>0.004047263637902209</v>
      </c>
      <c r="H234" s="7">
        <f t="shared" si="43"/>
        <v>14.064477799937022</v>
      </c>
      <c r="I234" s="7">
        <f t="shared" si="51"/>
        <v>25008.731903012493</v>
      </c>
      <c r="J234" s="7">
        <f t="shared" si="52"/>
        <v>25008.731903012493</v>
      </c>
      <c r="K234" s="7">
        <f t="shared" si="44"/>
        <v>0.0030262433523512962</v>
      </c>
      <c r="L234" s="30">
        <f t="shared" si="45"/>
        <v>195789.83128507415</v>
      </c>
      <c r="M234" s="10">
        <f t="shared" si="46"/>
        <v>48704.24938908587</v>
      </c>
      <c r="N234" s="31">
        <f t="shared" si="47"/>
        <v>244494.08067416</v>
      </c>
      <c r="O234" s="7">
        <f t="shared" si="48"/>
        <v>25008.731903012493</v>
      </c>
      <c r="P234" s="7">
        <f t="shared" si="49"/>
        <v>25008.731903012493</v>
      </c>
      <c r="Q234" s="7">
        <f t="shared" si="50"/>
        <v>0.0030262433523512962</v>
      </c>
    </row>
    <row r="235" spans="1:17" s="4" customFormat="1" ht="12.75">
      <c r="A235" s="25" t="s">
        <v>490</v>
      </c>
      <c r="B235" s="26" t="s">
        <v>284</v>
      </c>
      <c r="C235" s="58">
        <v>924</v>
      </c>
      <c r="D235" s="119">
        <v>961142.1200000001</v>
      </c>
      <c r="E235" s="27">
        <v>55400</v>
      </c>
      <c r="F235" s="28">
        <f t="shared" si="41"/>
        <v>16030.601423826716</v>
      </c>
      <c r="G235" s="29">
        <f t="shared" si="42"/>
        <v>0.0007497229137708073</v>
      </c>
      <c r="H235" s="7">
        <f t="shared" si="43"/>
        <v>17.349135740072203</v>
      </c>
      <c r="I235" s="7">
        <f t="shared" si="51"/>
        <v>6790.601423826715</v>
      </c>
      <c r="J235" s="7">
        <f t="shared" si="52"/>
        <v>6790.601423826715</v>
      </c>
      <c r="K235" s="7">
        <f t="shared" si="44"/>
        <v>0.0008217134917923383</v>
      </c>
      <c r="L235" s="30">
        <f t="shared" si="45"/>
        <v>36268.485557275</v>
      </c>
      <c r="M235" s="10">
        <f t="shared" si="46"/>
        <v>13224.626763586475</v>
      </c>
      <c r="N235" s="31">
        <f t="shared" si="47"/>
        <v>49493.11232086147</v>
      </c>
      <c r="O235" s="7">
        <f t="shared" si="48"/>
        <v>6790.601423826715</v>
      </c>
      <c r="P235" s="7">
        <f t="shared" si="49"/>
        <v>6790.601423826715</v>
      </c>
      <c r="Q235" s="7">
        <f t="shared" si="50"/>
        <v>0.0008217134917923383</v>
      </c>
    </row>
    <row r="236" spans="1:17" s="4" customFormat="1" ht="12.75">
      <c r="A236" s="9" t="s">
        <v>481</v>
      </c>
      <c r="B236" s="26" t="s">
        <v>3</v>
      </c>
      <c r="C236" s="58">
        <v>2341</v>
      </c>
      <c r="D236" s="119">
        <v>2499276</v>
      </c>
      <c r="E236" s="27">
        <v>167900</v>
      </c>
      <c r="F236" s="28">
        <f t="shared" si="41"/>
        <v>34846.96316855271</v>
      </c>
      <c r="G236" s="29">
        <f t="shared" si="42"/>
        <v>0.001629730917266785</v>
      </c>
      <c r="H236" s="7">
        <f t="shared" si="43"/>
        <v>14.88550327575938</v>
      </c>
      <c r="I236" s="7">
        <f t="shared" si="51"/>
        <v>11436.963168552707</v>
      </c>
      <c r="J236" s="7">
        <f t="shared" si="52"/>
        <v>11436.963168552707</v>
      </c>
      <c r="K236" s="7">
        <f t="shared" si="44"/>
        <v>0.001383957966927147</v>
      </c>
      <c r="L236" s="30">
        <f t="shared" si="45"/>
        <v>78839.62347882087</v>
      </c>
      <c r="M236" s="10">
        <f t="shared" si="46"/>
        <v>22273.36870078896</v>
      </c>
      <c r="N236" s="31">
        <f t="shared" si="47"/>
        <v>101112.99217960984</v>
      </c>
      <c r="O236" s="7">
        <f t="shared" si="48"/>
        <v>11436.963168552707</v>
      </c>
      <c r="P236" s="7">
        <f t="shared" si="49"/>
        <v>11436.963168552707</v>
      </c>
      <c r="Q236" s="7">
        <f t="shared" si="50"/>
        <v>0.001383957966927147</v>
      </c>
    </row>
    <row r="237" spans="1:17" s="4" customFormat="1" ht="12.75">
      <c r="A237" s="25" t="s">
        <v>490</v>
      </c>
      <c r="B237" s="26" t="s">
        <v>285</v>
      </c>
      <c r="C237" s="58">
        <v>2970</v>
      </c>
      <c r="D237" s="119">
        <v>1737372.5</v>
      </c>
      <c r="E237" s="27">
        <v>159950</v>
      </c>
      <c r="F237" s="28">
        <f t="shared" si="41"/>
        <v>32260.058299468583</v>
      </c>
      <c r="G237" s="29">
        <f t="shared" si="42"/>
        <v>0.0015087459457849934</v>
      </c>
      <c r="H237" s="7">
        <f t="shared" si="43"/>
        <v>10.861972491403563</v>
      </c>
      <c r="I237" s="7">
        <f t="shared" si="51"/>
        <v>2560.058299468582</v>
      </c>
      <c r="J237" s="7">
        <f t="shared" si="52"/>
        <v>2560.058299468582</v>
      </c>
      <c r="K237" s="7">
        <f t="shared" si="44"/>
        <v>0.00030978617550237846</v>
      </c>
      <c r="L237" s="30">
        <f t="shared" si="45"/>
        <v>72986.87226869033</v>
      </c>
      <c r="M237" s="10">
        <f t="shared" si="46"/>
        <v>4985.687333186915</v>
      </c>
      <c r="N237" s="31">
        <f t="shared" si="47"/>
        <v>77972.55960187725</v>
      </c>
      <c r="O237" s="7">
        <f t="shared" si="48"/>
        <v>2560.058299468582</v>
      </c>
      <c r="P237" s="7">
        <f t="shared" si="49"/>
        <v>2560.058299468582</v>
      </c>
      <c r="Q237" s="7">
        <f t="shared" si="50"/>
        <v>0.00030978617550237846</v>
      </c>
    </row>
    <row r="238" spans="1:17" s="4" customFormat="1" ht="12.75">
      <c r="A238" s="9" t="s">
        <v>481</v>
      </c>
      <c r="B238" s="26" t="s">
        <v>4</v>
      </c>
      <c r="C238" s="58">
        <v>36327</v>
      </c>
      <c r="D238" s="119">
        <v>48487885</v>
      </c>
      <c r="E238" s="27">
        <v>2203000</v>
      </c>
      <c r="F238" s="28">
        <f t="shared" si="41"/>
        <v>799554.8789809351</v>
      </c>
      <c r="G238" s="29">
        <f t="shared" si="42"/>
        <v>0.03739376943763826</v>
      </c>
      <c r="H238" s="7">
        <f t="shared" si="43"/>
        <v>22.009934180662732</v>
      </c>
      <c r="I238" s="7">
        <f t="shared" si="51"/>
        <v>436284.8789809351</v>
      </c>
      <c r="J238" s="7">
        <f t="shared" si="52"/>
        <v>436284.8789809351</v>
      </c>
      <c r="K238" s="7">
        <f t="shared" si="44"/>
        <v>0.052793729001045585</v>
      </c>
      <c r="L238" s="30">
        <f t="shared" si="45"/>
        <v>1808955.4979183336</v>
      </c>
      <c r="M238" s="10">
        <f t="shared" si="46"/>
        <v>849660.3359570988</v>
      </c>
      <c r="N238" s="31">
        <f t="shared" si="47"/>
        <v>2658615.8338754326</v>
      </c>
      <c r="O238" s="7">
        <f t="shared" si="48"/>
        <v>436284.8789809351</v>
      </c>
      <c r="P238" s="7">
        <f t="shared" si="49"/>
        <v>436284.8789809351</v>
      </c>
      <c r="Q238" s="7">
        <f t="shared" si="50"/>
        <v>0.052793729001045585</v>
      </c>
    </row>
    <row r="239" spans="1:17" s="4" customFormat="1" ht="12.75">
      <c r="A239" s="25" t="s">
        <v>494</v>
      </c>
      <c r="B239" s="26" t="s">
        <v>379</v>
      </c>
      <c r="C239" s="58">
        <v>917</v>
      </c>
      <c r="D239" s="119">
        <v>1845341.45</v>
      </c>
      <c r="E239" s="27">
        <v>130150</v>
      </c>
      <c r="F239" s="28">
        <f t="shared" si="41"/>
        <v>13001.752667306953</v>
      </c>
      <c r="G239" s="29">
        <f t="shared" si="42"/>
        <v>0.00060806900727832</v>
      </c>
      <c r="H239" s="7">
        <f t="shared" si="43"/>
        <v>14.178574337303111</v>
      </c>
      <c r="I239" s="7">
        <f t="shared" si="51"/>
        <v>3831.752667306953</v>
      </c>
      <c r="J239" s="7">
        <f t="shared" si="52"/>
        <v>3831.752667306953</v>
      </c>
      <c r="K239" s="7">
        <f t="shared" si="44"/>
        <v>0.0004636706923910528</v>
      </c>
      <c r="L239" s="30">
        <f t="shared" si="45"/>
        <v>29415.856982920224</v>
      </c>
      <c r="M239" s="10">
        <f t="shared" si="46"/>
        <v>7462.29909735378</v>
      </c>
      <c r="N239" s="31">
        <f t="shared" si="47"/>
        <v>36878.156080274006</v>
      </c>
      <c r="O239" s="7">
        <f t="shared" si="48"/>
        <v>3831.752667306953</v>
      </c>
      <c r="P239" s="7">
        <f t="shared" si="49"/>
        <v>3831.752667306953</v>
      </c>
      <c r="Q239" s="7">
        <f t="shared" si="50"/>
        <v>0.0004636706923910528</v>
      </c>
    </row>
    <row r="240" spans="1:17" s="4" customFormat="1" ht="12.75">
      <c r="A240" s="25" t="s">
        <v>496</v>
      </c>
      <c r="B240" s="26" t="s">
        <v>450</v>
      </c>
      <c r="C240" s="58">
        <v>2972</v>
      </c>
      <c r="D240" s="119">
        <v>3919619</v>
      </c>
      <c r="E240" s="27">
        <v>270000</v>
      </c>
      <c r="F240" s="28">
        <f t="shared" si="41"/>
        <v>43144.84321481481</v>
      </c>
      <c r="G240" s="29">
        <f t="shared" si="42"/>
        <v>0.002017808110500325</v>
      </c>
      <c r="H240" s="7">
        <f t="shared" si="43"/>
        <v>14.517107407407407</v>
      </c>
      <c r="I240" s="7">
        <f t="shared" si="51"/>
        <v>13424.843214814813</v>
      </c>
      <c r="J240" s="7">
        <f t="shared" si="52"/>
        <v>13424.843214814813</v>
      </c>
      <c r="K240" s="7">
        <f t="shared" si="44"/>
        <v>0.0016245063001494257</v>
      </c>
      <c r="L240" s="30">
        <f t="shared" si="45"/>
        <v>97613.18877790845</v>
      </c>
      <c r="M240" s="10">
        <f t="shared" si="46"/>
        <v>26144.744742733517</v>
      </c>
      <c r="N240" s="31">
        <f t="shared" si="47"/>
        <v>123757.93352064196</v>
      </c>
      <c r="O240" s="7">
        <f t="shared" si="48"/>
        <v>13424.843214814813</v>
      </c>
      <c r="P240" s="7">
        <f t="shared" si="49"/>
        <v>13424.843214814813</v>
      </c>
      <c r="Q240" s="7">
        <f t="shared" si="50"/>
        <v>0.0016245063001494257</v>
      </c>
    </row>
    <row r="241" spans="1:17" s="4" customFormat="1" ht="12.75">
      <c r="A241" s="9" t="s">
        <v>482</v>
      </c>
      <c r="B241" s="26" t="s">
        <v>42</v>
      </c>
      <c r="C241" s="58">
        <v>2291</v>
      </c>
      <c r="D241" s="119">
        <v>1509508</v>
      </c>
      <c r="E241" s="27">
        <v>69800</v>
      </c>
      <c r="F241" s="28">
        <f t="shared" si="41"/>
        <v>49545.59925501433</v>
      </c>
      <c r="G241" s="29">
        <f t="shared" si="42"/>
        <v>0.002317160164856932</v>
      </c>
      <c r="H241" s="7">
        <f t="shared" si="43"/>
        <v>21.626189111747852</v>
      </c>
      <c r="I241" s="7">
        <f t="shared" si="51"/>
        <v>26635.599255014327</v>
      </c>
      <c r="J241" s="7">
        <f t="shared" si="52"/>
        <v>26635.599255014327</v>
      </c>
      <c r="K241" s="7">
        <f t="shared" si="44"/>
        <v>0.0032231064531373006</v>
      </c>
      <c r="L241" s="30">
        <f t="shared" si="45"/>
        <v>112094.59979063393</v>
      </c>
      <c r="M241" s="10">
        <f t="shared" si="46"/>
        <v>51872.55690432276</v>
      </c>
      <c r="N241" s="31">
        <f t="shared" si="47"/>
        <v>163967.1566949567</v>
      </c>
      <c r="O241" s="7">
        <f t="shared" si="48"/>
        <v>26635.599255014327</v>
      </c>
      <c r="P241" s="7">
        <f t="shared" si="49"/>
        <v>26635.599255014327</v>
      </c>
      <c r="Q241" s="7">
        <f t="shared" si="50"/>
        <v>0.0032231064531373006</v>
      </c>
    </row>
    <row r="242" spans="1:17" s="4" customFormat="1" ht="12.75">
      <c r="A242" s="25" t="s">
        <v>496</v>
      </c>
      <c r="B242" s="26" t="s">
        <v>451</v>
      </c>
      <c r="C242" s="58">
        <v>3803</v>
      </c>
      <c r="D242" s="119">
        <v>3654352</v>
      </c>
      <c r="E242" s="27">
        <v>306800</v>
      </c>
      <c r="F242" s="28">
        <f t="shared" si="41"/>
        <v>45298.24203389831</v>
      </c>
      <c r="G242" s="29">
        <f t="shared" si="42"/>
        <v>0.002118518769724519</v>
      </c>
      <c r="H242" s="7">
        <f t="shared" si="43"/>
        <v>11.911186440677966</v>
      </c>
      <c r="I242" s="7">
        <f t="shared" si="51"/>
        <v>7268.242033898305</v>
      </c>
      <c r="J242" s="7">
        <f t="shared" si="52"/>
        <v>7268.242033898305</v>
      </c>
      <c r="K242" s="7">
        <f t="shared" si="44"/>
        <v>0.0008795115731443979</v>
      </c>
      <c r="L242" s="30">
        <f t="shared" si="45"/>
        <v>102485.15283615646</v>
      </c>
      <c r="M242" s="10">
        <f t="shared" si="46"/>
        <v>14154.826962520974</v>
      </c>
      <c r="N242" s="31">
        <f t="shared" si="47"/>
        <v>116639.97979867744</v>
      </c>
      <c r="O242" s="7">
        <f t="shared" si="48"/>
        <v>7268.242033898305</v>
      </c>
      <c r="P242" s="7">
        <f t="shared" si="49"/>
        <v>7268.242033898305</v>
      </c>
      <c r="Q242" s="7">
        <f t="shared" si="50"/>
        <v>0.0008795115731443979</v>
      </c>
    </row>
    <row r="243" spans="1:17" s="4" customFormat="1" ht="12.75">
      <c r="A243" s="25" t="s">
        <v>490</v>
      </c>
      <c r="B243" s="26" t="s">
        <v>286</v>
      </c>
      <c r="C243" s="58">
        <v>5095</v>
      </c>
      <c r="D243" s="119">
        <v>5975522.12</v>
      </c>
      <c r="E243" s="27">
        <v>290900</v>
      </c>
      <c r="F243" s="28">
        <f t="shared" si="41"/>
        <v>104658.93847163975</v>
      </c>
      <c r="G243" s="29">
        <f t="shared" si="42"/>
        <v>0.004894713693429645</v>
      </c>
      <c r="H243" s="7">
        <f t="shared" si="43"/>
        <v>20.54149920935029</v>
      </c>
      <c r="I243" s="7">
        <f t="shared" si="51"/>
        <v>53708.93847163974</v>
      </c>
      <c r="J243" s="7">
        <f t="shared" si="52"/>
        <v>53708.93847163974</v>
      </c>
      <c r="K243" s="7">
        <f t="shared" si="44"/>
        <v>0.006499182711142015</v>
      </c>
      <c r="L243" s="30">
        <f t="shared" si="45"/>
        <v>236785.9506978052</v>
      </c>
      <c r="M243" s="10">
        <f t="shared" si="46"/>
        <v>104597.60790313044</v>
      </c>
      <c r="N243" s="31">
        <f t="shared" si="47"/>
        <v>341383.5586009356</v>
      </c>
      <c r="O243" s="7">
        <f t="shared" si="48"/>
        <v>53708.93847163974</v>
      </c>
      <c r="P243" s="7">
        <f t="shared" si="49"/>
        <v>53708.93847163974</v>
      </c>
      <c r="Q243" s="7">
        <f t="shared" si="50"/>
        <v>0.006499182711142015</v>
      </c>
    </row>
    <row r="244" spans="1:17" s="4" customFormat="1" ht="12.75">
      <c r="A244" s="25" t="s">
        <v>489</v>
      </c>
      <c r="B244" s="26" t="s">
        <v>232</v>
      </c>
      <c r="C244" s="58">
        <v>45</v>
      </c>
      <c r="D244" s="119">
        <v>106400.85</v>
      </c>
      <c r="E244" s="27">
        <v>34500</v>
      </c>
      <c r="F244" s="28">
        <f t="shared" si="41"/>
        <v>138.78371739130435</v>
      </c>
      <c r="G244" s="29">
        <f t="shared" si="42"/>
        <v>6.490669328968632E-06</v>
      </c>
      <c r="H244" s="7">
        <f t="shared" si="43"/>
        <v>3.0840826086956525</v>
      </c>
      <c r="I244" s="7">
        <f t="shared" si="51"/>
        <v>-311.2162826086956</v>
      </c>
      <c r="J244" s="7">
        <f t="shared" si="52"/>
        <v>0</v>
      </c>
      <c r="K244" s="7">
        <f t="shared" si="44"/>
        <v>0</v>
      </c>
      <c r="L244" s="30">
        <f t="shared" si="45"/>
        <v>313.99166610867553</v>
      </c>
      <c r="M244" s="10">
        <f t="shared" si="46"/>
        <v>0</v>
      </c>
      <c r="N244" s="31">
        <f t="shared" si="47"/>
        <v>313.99166610867553</v>
      </c>
      <c r="O244" s="7">
        <f t="shared" si="48"/>
        <v>-311.2162826086956</v>
      </c>
      <c r="P244" s="7">
        <f t="shared" si="49"/>
        <v>0</v>
      </c>
      <c r="Q244" s="7">
        <f t="shared" si="50"/>
        <v>0</v>
      </c>
    </row>
    <row r="245" spans="1:17" s="4" customFormat="1" ht="12.75">
      <c r="A245" s="25" t="s">
        <v>494</v>
      </c>
      <c r="B245" s="26" t="s">
        <v>380</v>
      </c>
      <c r="C245" s="58">
        <v>2181</v>
      </c>
      <c r="D245" s="119">
        <v>5900226.9</v>
      </c>
      <c r="E245" s="27">
        <v>401450</v>
      </c>
      <c r="F245" s="28">
        <f t="shared" si="41"/>
        <v>32054.788563706566</v>
      </c>
      <c r="G245" s="29">
        <f t="shared" si="42"/>
        <v>0.0014991458428109574</v>
      </c>
      <c r="H245" s="7">
        <f t="shared" si="43"/>
        <v>14.697289575289576</v>
      </c>
      <c r="I245" s="7">
        <f t="shared" si="51"/>
        <v>10244.788563706565</v>
      </c>
      <c r="J245" s="7">
        <f t="shared" si="52"/>
        <v>10244.788563706565</v>
      </c>
      <c r="K245" s="7">
        <f t="shared" si="44"/>
        <v>0.0012396959352995822</v>
      </c>
      <c r="L245" s="30">
        <f t="shared" si="45"/>
        <v>72522.45909728149</v>
      </c>
      <c r="M245" s="10">
        <f t="shared" si="46"/>
        <v>19951.62086107673</v>
      </c>
      <c r="N245" s="31">
        <f t="shared" si="47"/>
        <v>92474.07995835823</v>
      </c>
      <c r="O245" s="7">
        <f t="shared" si="48"/>
        <v>10244.788563706565</v>
      </c>
      <c r="P245" s="7">
        <f t="shared" si="49"/>
        <v>10244.788563706565</v>
      </c>
      <c r="Q245" s="7">
        <f t="shared" si="50"/>
        <v>0.0012396959352995822</v>
      </c>
    </row>
    <row r="246" spans="1:17" s="4" customFormat="1" ht="12.75">
      <c r="A246" s="9" t="s">
        <v>482</v>
      </c>
      <c r="B246" s="26" t="s">
        <v>43</v>
      </c>
      <c r="C246" s="58">
        <v>983</v>
      </c>
      <c r="D246" s="119">
        <v>938406</v>
      </c>
      <c r="E246" s="27">
        <v>65150</v>
      </c>
      <c r="F246" s="28">
        <f t="shared" si="41"/>
        <v>14158.91171143515</v>
      </c>
      <c r="G246" s="29">
        <f t="shared" si="42"/>
        <v>0.0006621872918843219</v>
      </c>
      <c r="H246" s="7">
        <f t="shared" si="43"/>
        <v>14.403775901765158</v>
      </c>
      <c r="I246" s="7">
        <f t="shared" si="51"/>
        <v>4328.91171143515</v>
      </c>
      <c r="J246" s="7">
        <f t="shared" si="52"/>
        <v>4328.91171143515</v>
      </c>
      <c r="K246" s="7">
        <f t="shared" si="44"/>
        <v>0.000523830650048604</v>
      </c>
      <c r="L246" s="30">
        <f t="shared" si="45"/>
        <v>32033.87517012653</v>
      </c>
      <c r="M246" s="10">
        <f t="shared" si="46"/>
        <v>8430.511246820764</v>
      </c>
      <c r="N246" s="31">
        <f t="shared" si="47"/>
        <v>40464.386416947294</v>
      </c>
      <c r="O246" s="7">
        <f t="shared" si="48"/>
        <v>4328.91171143515</v>
      </c>
      <c r="P246" s="7">
        <f t="shared" si="49"/>
        <v>4328.91171143515</v>
      </c>
      <c r="Q246" s="7">
        <f t="shared" si="50"/>
        <v>0.000523830650048604</v>
      </c>
    </row>
    <row r="247" spans="1:17" s="4" customFormat="1" ht="12.75">
      <c r="A247" s="9" t="s">
        <v>481</v>
      </c>
      <c r="B247" s="26" t="s">
        <v>5</v>
      </c>
      <c r="C247" s="58">
        <v>9007</v>
      </c>
      <c r="D247" s="119">
        <v>10862802.27</v>
      </c>
      <c r="E247" s="27">
        <v>529250</v>
      </c>
      <c r="F247" s="28">
        <f t="shared" si="41"/>
        <v>184867.75634556447</v>
      </c>
      <c r="G247" s="29">
        <f t="shared" si="42"/>
        <v>0.008645938432706831</v>
      </c>
      <c r="H247" s="7">
        <f t="shared" si="43"/>
        <v>20.52489800661313</v>
      </c>
      <c r="I247" s="7">
        <f t="shared" si="51"/>
        <v>94797.75634556447</v>
      </c>
      <c r="J247" s="7">
        <f t="shared" si="52"/>
        <v>94797.75634556447</v>
      </c>
      <c r="K247" s="7">
        <f t="shared" si="44"/>
        <v>0.011471236569337023</v>
      </c>
      <c r="L247" s="30">
        <f t="shared" si="45"/>
        <v>418254.6477051887</v>
      </c>
      <c r="M247" s="10">
        <f t="shared" si="46"/>
        <v>184617.66012310324</v>
      </c>
      <c r="N247" s="31">
        <f t="shared" si="47"/>
        <v>602872.307828292</v>
      </c>
      <c r="O247" s="7">
        <f t="shared" si="48"/>
        <v>94797.75634556447</v>
      </c>
      <c r="P247" s="7">
        <f t="shared" si="49"/>
        <v>94797.75634556447</v>
      </c>
      <c r="Q247" s="7">
        <f t="shared" si="50"/>
        <v>0.011471236569337023</v>
      </c>
    </row>
    <row r="248" spans="1:17" s="4" customFormat="1" ht="12.75">
      <c r="A248" s="25" t="s">
        <v>486</v>
      </c>
      <c r="B248" s="26" t="s">
        <v>166</v>
      </c>
      <c r="C248" s="58">
        <v>3656</v>
      </c>
      <c r="D248" s="119">
        <v>4373493.78</v>
      </c>
      <c r="E248" s="27">
        <v>337000</v>
      </c>
      <c r="F248" s="28">
        <f t="shared" si="41"/>
        <v>47446.56753614244</v>
      </c>
      <c r="G248" s="29">
        <f t="shared" si="42"/>
        <v>0.002218992158881126</v>
      </c>
      <c r="H248" s="7">
        <f t="shared" si="43"/>
        <v>12.97772635014837</v>
      </c>
      <c r="I248" s="7">
        <f t="shared" si="51"/>
        <v>10886.567536142438</v>
      </c>
      <c r="J248" s="7">
        <f t="shared" si="52"/>
        <v>10886.567536142438</v>
      </c>
      <c r="K248" s="7">
        <f t="shared" si="44"/>
        <v>0.0013173559844594103</v>
      </c>
      <c r="L248" s="30">
        <f t="shared" si="45"/>
        <v>107345.63875246506</v>
      </c>
      <c r="M248" s="10">
        <f t="shared" si="46"/>
        <v>21201.478840578002</v>
      </c>
      <c r="N248" s="31">
        <f t="shared" si="47"/>
        <v>128547.11759304306</v>
      </c>
      <c r="O248" s="7">
        <f t="shared" si="48"/>
        <v>10886.567536142438</v>
      </c>
      <c r="P248" s="7">
        <f t="shared" si="49"/>
        <v>10886.567536142438</v>
      </c>
      <c r="Q248" s="7">
        <f t="shared" si="50"/>
        <v>0.0013173559844594103</v>
      </c>
    </row>
    <row r="249" spans="1:17" s="4" customFormat="1" ht="12.75">
      <c r="A249" s="9" t="s">
        <v>482</v>
      </c>
      <c r="B249" s="26" t="s">
        <v>44</v>
      </c>
      <c r="C249" s="58">
        <v>1061</v>
      </c>
      <c r="D249" s="119">
        <v>732991</v>
      </c>
      <c r="E249" s="27">
        <v>53350</v>
      </c>
      <c r="F249" s="28">
        <f t="shared" si="41"/>
        <v>14577.38427366448</v>
      </c>
      <c r="G249" s="29">
        <f t="shared" si="42"/>
        <v>0.000681758514472477</v>
      </c>
      <c r="H249" s="7">
        <f t="shared" si="43"/>
        <v>13.739287722586692</v>
      </c>
      <c r="I249" s="7">
        <f t="shared" si="51"/>
        <v>3967.38427366448</v>
      </c>
      <c r="J249" s="7">
        <f t="shared" si="52"/>
        <v>3967.38427366448</v>
      </c>
      <c r="K249" s="7">
        <f t="shared" si="44"/>
        <v>0.00048008312980291344</v>
      </c>
      <c r="L249" s="30">
        <f t="shared" si="45"/>
        <v>32980.64975942994</v>
      </c>
      <c r="M249" s="10">
        <f t="shared" si="46"/>
        <v>7726.440262395563</v>
      </c>
      <c r="N249" s="31">
        <f t="shared" si="47"/>
        <v>40707.090021825505</v>
      </c>
      <c r="O249" s="7">
        <f t="shared" si="48"/>
        <v>3967.38427366448</v>
      </c>
      <c r="P249" s="7">
        <f t="shared" si="49"/>
        <v>3967.38427366448</v>
      </c>
      <c r="Q249" s="7">
        <f t="shared" si="50"/>
        <v>0.00048008312980291344</v>
      </c>
    </row>
    <row r="250" spans="1:17" s="4" customFormat="1" ht="12.75">
      <c r="A250" s="9" t="s">
        <v>481</v>
      </c>
      <c r="B250" s="26" t="s">
        <v>6</v>
      </c>
      <c r="C250" s="58">
        <v>2079</v>
      </c>
      <c r="D250" s="119">
        <v>2649853</v>
      </c>
      <c r="E250" s="27">
        <v>185900</v>
      </c>
      <c r="F250" s="28">
        <f t="shared" si="41"/>
        <v>29634.450710059173</v>
      </c>
      <c r="G250" s="29">
        <f t="shared" si="42"/>
        <v>0.0013859509164341316</v>
      </c>
      <c r="H250" s="7">
        <f t="shared" si="43"/>
        <v>14.254185045723506</v>
      </c>
      <c r="I250" s="7">
        <f t="shared" si="51"/>
        <v>8844.450710059169</v>
      </c>
      <c r="J250" s="7">
        <f t="shared" si="52"/>
        <v>8844.450710059169</v>
      </c>
      <c r="K250" s="7">
        <f t="shared" si="44"/>
        <v>0.0010702445957802105</v>
      </c>
      <c r="L250" s="30">
        <f t="shared" si="45"/>
        <v>67046.55796494696</v>
      </c>
      <c r="M250" s="10">
        <f t="shared" si="46"/>
        <v>17224.47722510515</v>
      </c>
      <c r="N250" s="31">
        <f t="shared" si="47"/>
        <v>84271.0351900521</v>
      </c>
      <c r="O250" s="7">
        <f t="shared" si="48"/>
        <v>8844.450710059169</v>
      </c>
      <c r="P250" s="7">
        <f t="shared" si="49"/>
        <v>8844.450710059169</v>
      </c>
      <c r="Q250" s="7">
        <f t="shared" si="50"/>
        <v>0.0010702445957802105</v>
      </c>
    </row>
    <row r="251" spans="1:17" s="4" customFormat="1" ht="12.75">
      <c r="A251" s="9" t="s">
        <v>481</v>
      </c>
      <c r="B251" s="26" t="s">
        <v>7</v>
      </c>
      <c r="C251" s="58">
        <v>3187</v>
      </c>
      <c r="D251" s="119">
        <v>3303538</v>
      </c>
      <c r="E251" s="27">
        <v>160750</v>
      </c>
      <c r="F251" s="28">
        <f t="shared" si="41"/>
        <v>65495.338139968895</v>
      </c>
      <c r="G251" s="29">
        <f t="shared" si="42"/>
        <v>0.003063101280512041</v>
      </c>
      <c r="H251" s="7">
        <f t="shared" si="43"/>
        <v>20.550780715396577</v>
      </c>
      <c r="I251" s="7">
        <f t="shared" si="51"/>
        <v>33625.33813996889</v>
      </c>
      <c r="J251" s="7">
        <f t="shared" si="52"/>
        <v>33625.33813996889</v>
      </c>
      <c r="K251" s="7">
        <f t="shared" si="44"/>
        <v>0.004068917065098681</v>
      </c>
      <c r="L251" s="30">
        <f t="shared" si="45"/>
        <v>148180.13763773444</v>
      </c>
      <c r="M251" s="10">
        <f t="shared" si="46"/>
        <v>65485.001835063544</v>
      </c>
      <c r="N251" s="31">
        <f t="shared" si="47"/>
        <v>213665.13947279798</v>
      </c>
      <c r="O251" s="7">
        <f t="shared" si="48"/>
        <v>33625.33813996889</v>
      </c>
      <c r="P251" s="7">
        <f t="shared" si="49"/>
        <v>33625.33813996889</v>
      </c>
      <c r="Q251" s="7">
        <f t="shared" si="50"/>
        <v>0.004068917065098681</v>
      </c>
    </row>
    <row r="252" spans="1:17" s="4" customFormat="1" ht="12.75">
      <c r="A252" s="25" t="s">
        <v>483</v>
      </c>
      <c r="B252" s="26" t="s">
        <v>87</v>
      </c>
      <c r="C252" s="58">
        <v>229</v>
      </c>
      <c r="D252" s="119">
        <v>1106058</v>
      </c>
      <c r="E252" s="27">
        <v>145250</v>
      </c>
      <c r="F252" s="28">
        <f t="shared" si="41"/>
        <v>1743.8022857142857</v>
      </c>
      <c r="G252" s="29">
        <f t="shared" si="42"/>
        <v>8.155455282811354E-05</v>
      </c>
      <c r="H252" s="7">
        <f t="shared" si="43"/>
        <v>7.614857142857143</v>
      </c>
      <c r="I252" s="7">
        <f t="shared" si="51"/>
        <v>-546.1977142857143</v>
      </c>
      <c r="J252" s="7">
        <f t="shared" si="52"/>
        <v>0</v>
      </c>
      <c r="K252" s="7">
        <f t="shared" si="44"/>
        <v>0</v>
      </c>
      <c r="L252" s="30">
        <f t="shared" si="45"/>
        <v>3945.2710688801017</v>
      </c>
      <c r="M252" s="10">
        <f t="shared" si="46"/>
        <v>0</v>
      </c>
      <c r="N252" s="31">
        <f t="shared" si="47"/>
        <v>3945.2710688801017</v>
      </c>
      <c r="O252" s="7">
        <f t="shared" si="48"/>
        <v>-546.1977142857143</v>
      </c>
      <c r="P252" s="7">
        <f t="shared" si="49"/>
        <v>0</v>
      </c>
      <c r="Q252" s="7">
        <f t="shared" si="50"/>
        <v>0</v>
      </c>
    </row>
    <row r="253" spans="1:17" s="4" customFormat="1" ht="12.75">
      <c r="A253" s="25" t="s">
        <v>489</v>
      </c>
      <c r="B253" s="26" t="s">
        <v>233</v>
      </c>
      <c r="C253" s="58">
        <v>1117</v>
      </c>
      <c r="D253" s="119">
        <v>4072904</v>
      </c>
      <c r="E253" s="27">
        <v>498950</v>
      </c>
      <c r="F253" s="28">
        <f t="shared" si="41"/>
        <v>9118.015368273374</v>
      </c>
      <c r="G253" s="29">
        <f t="shared" si="42"/>
        <v>0.0004264334736405089</v>
      </c>
      <c r="H253" s="7">
        <f t="shared" si="43"/>
        <v>8.162950195410362</v>
      </c>
      <c r="I253" s="7">
        <f t="shared" si="51"/>
        <v>-2051.9846317266256</v>
      </c>
      <c r="J253" s="7">
        <f t="shared" si="52"/>
        <v>0</v>
      </c>
      <c r="K253" s="7">
        <f t="shared" si="44"/>
        <v>0</v>
      </c>
      <c r="L253" s="30">
        <f t="shared" si="45"/>
        <v>20629.083086284652</v>
      </c>
      <c r="M253" s="10">
        <f t="shared" si="46"/>
        <v>0</v>
      </c>
      <c r="N253" s="31">
        <f t="shared" si="47"/>
        <v>20629.083086284652</v>
      </c>
      <c r="O253" s="7">
        <f t="shared" si="48"/>
        <v>-2051.9846317266256</v>
      </c>
      <c r="P253" s="7">
        <f t="shared" si="49"/>
        <v>0</v>
      </c>
      <c r="Q253" s="7">
        <f t="shared" si="50"/>
        <v>0</v>
      </c>
    </row>
    <row r="254" spans="1:17" s="4" customFormat="1" ht="12.75">
      <c r="A254" s="25" t="s">
        <v>490</v>
      </c>
      <c r="B254" s="26" t="s">
        <v>287</v>
      </c>
      <c r="C254" s="58">
        <v>354</v>
      </c>
      <c r="D254" s="119">
        <v>698799.76</v>
      </c>
      <c r="E254" s="27">
        <v>46300</v>
      </c>
      <c r="F254" s="28">
        <f t="shared" si="41"/>
        <v>5342.875054859611</v>
      </c>
      <c r="G254" s="29">
        <f t="shared" si="42"/>
        <v>0.0002498768292054823</v>
      </c>
      <c r="H254" s="7">
        <f t="shared" si="43"/>
        <v>15.092867386609072</v>
      </c>
      <c r="I254" s="7">
        <f t="shared" si="51"/>
        <v>1802.8750548596115</v>
      </c>
      <c r="J254" s="7">
        <f t="shared" si="52"/>
        <v>1802.8750548596115</v>
      </c>
      <c r="K254" s="7">
        <f t="shared" si="44"/>
        <v>0.00021816134744647602</v>
      </c>
      <c r="L254" s="30">
        <f t="shared" si="45"/>
        <v>12088.004787735737</v>
      </c>
      <c r="M254" s="10">
        <f t="shared" si="46"/>
        <v>3511.0807149189072</v>
      </c>
      <c r="N254" s="31">
        <f t="shared" si="47"/>
        <v>15599.085502654645</v>
      </c>
      <c r="O254" s="7">
        <f t="shared" si="48"/>
        <v>1802.8750548596115</v>
      </c>
      <c r="P254" s="7">
        <f t="shared" si="49"/>
        <v>1802.8750548596115</v>
      </c>
      <c r="Q254" s="7">
        <f t="shared" si="50"/>
        <v>0.00021816134744647602</v>
      </c>
    </row>
    <row r="255" spans="1:17" s="4" customFormat="1" ht="12.75">
      <c r="A255" s="25" t="s">
        <v>495</v>
      </c>
      <c r="B255" s="26" t="s">
        <v>416</v>
      </c>
      <c r="C255" s="58">
        <v>1302</v>
      </c>
      <c r="D255" s="119">
        <v>2747524.94</v>
      </c>
      <c r="E255" s="27">
        <v>175700</v>
      </c>
      <c r="F255" s="28">
        <f t="shared" si="41"/>
        <v>20360.14497370518</v>
      </c>
      <c r="G255" s="29">
        <f t="shared" si="42"/>
        <v>0.0009522080183338795</v>
      </c>
      <c r="H255" s="7">
        <f t="shared" si="43"/>
        <v>15.637592145702902</v>
      </c>
      <c r="I255" s="7">
        <f t="shared" si="51"/>
        <v>7340.144973705178</v>
      </c>
      <c r="J255" s="7">
        <f t="shared" si="52"/>
        <v>7340.144973705178</v>
      </c>
      <c r="K255" s="7">
        <f t="shared" si="44"/>
        <v>0.0008882123659094582</v>
      </c>
      <c r="L255" s="30">
        <f t="shared" si="45"/>
        <v>46063.87523460603</v>
      </c>
      <c r="M255" s="10">
        <f t="shared" si="46"/>
        <v>14294.857201788745</v>
      </c>
      <c r="N255" s="31">
        <f t="shared" si="47"/>
        <v>60358.73243639477</v>
      </c>
      <c r="O255" s="7">
        <f t="shared" si="48"/>
        <v>7340.144973705178</v>
      </c>
      <c r="P255" s="7">
        <f t="shared" si="49"/>
        <v>7340.144973705178</v>
      </c>
      <c r="Q255" s="7">
        <f t="shared" si="50"/>
        <v>0.0008882123659094582</v>
      </c>
    </row>
    <row r="256" spans="1:17" s="4" customFormat="1" ht="12.75">
      <c r="A256" s="9" t="s">
        <v>482</v>
      </c>
      <c r="B256" s="26" t="s">
        <v>45</v>
      </c>
      <c r="C256" s="58">
        <v>397</v>
      </c>
      <c r="D256" s="119">
        <v>363487</v>
      </c>
      <c r="E256" s="27">
        <v>24300</v>
      </c>
      <c r="F256" s="28">
        <f t="shared" si="41"/>
        <v>5938.450164609054</v>
      </c>
      <c r="G256" s="29">
        <f t="shared" si="42"/>
        <v>0.0002777308251252518</v>
      </c>
      <c r="H256" s="7">
        <f t="shared" si="43"/>
        <v>14.958312757201647</v>
      </c>
      <c r="I256" s="7">
        <f t="shared" si="51"/>
        <v>1968.4501646090537</v>
      </c>
      <c r="J256" s="7">
        <f t="shared" si="52"/>
        <v>1968.4501646090537</v>
      </c>
      <c r="K256" s="7">
        <f t="shared" si="44"/>
        <v>0.000238197172419022</v>
      </c>
      <c r="L256" s="30">
        <f t="shared" si="45"/>
        <v>13435.465603155586</v>
      </c>
      <c r="M256" s="10">
        <f t="shared" si="46"/>
        <v>3833.536546311569</v>
      </c>
      <c r="N256" s="31">
        <f t="shared" si="47"/>
        <v>17269.002149467156</v>
      </c>
      <c r="O256" s="7">
        <f t="shared" si="48"/>
        <v>1968.4501646090537</v>
      </c>
      <c r="P256" s="7">
        <f t="shared" si="49"/>
        <v>1968.4501646090537</v>
      </c>
      <c r="Q256" s="7">
        <f t="shared" si="50"/>
        <v>0.000238197172419022</v>
      </c>
    </row>
    <row r="257" spans="1:17" s="4" customFormat="1" ht="12.75">
      <c r="A257" s="25" t="s">
        <v>496</v>
      </c>
      <c r="B257" s="26" t="s">
        <v>452</v>
      </c>
      <c r="C257" s="58">
        <v>4408</v>
      </c>
      <c r="D257" s="119">
        <v>5361614</v>
      </c>
      <c r="E257" s="27">
        <v>474700</v>
      </c>
      <c r="F257" s="28">
        <f t="shared" si="41"/>
        <v>49787.2224815673</v>
      </c>
      <c r="G257" s="29">
        <f t="shared" si="42"/>
        <v>0.0023284604563841575</v>
      </c>
      <c r="H257" s="7">
        <f t="shared" si="43"/>
        <v>11.294741942279334</v>
      </c>
      <c r="I257" s="7">
        <f t="shared" si="51"/>
        <v>5707.2224815673035</v>
      </c>
      <c r="J257" s="7">
        <f t="shared" si="52"/>
        <v>5707.2224815673035</v>
      </c>
      <c r="K257" s="7">
        <f t="shared" si="44"/>
        <v>0.0006906165479406991</v>
      </c>
      <c r="L257" s="30">
        <f t="shared" si="45"/>
        <v>112641.26103376818</v>
      </c>
      <c r="M257" s="10">
        <f t="shared" si="46"/>
        <v>11114.757363117973</v>
      </c>
      <c r="N257" s="31">
        <f t="shared" si="47"/>
        <v>123756.01839688615</v>
      </c>
      <c r="O257" s="7">
        <f t="shared" si="48"/>
        <v>5707.2224815673035</v>
      </c>
      <c r="P257" s="7">
        <f t="shared" si="49"/>
        <v>5707.2224815673035</v>
      </c>
      <c r="Q257" s="7">
        <f t="shared" si="50"/>
        <v>0.0006906165479406991</v>
      </c>
    </row>
    <row r="258" spans="1:17" s="4" customFormat="1" ht="12.75">
      <c r="A258" s="25" t="s">
        <v>495</v>
      </c>
      <c r="B258" s="26" t="s">
        <v>417</v>
      </c>
      <c r="C258" s="58">
        <v>2142</v>
      </c>
      <c r="D258" s="119">
        <v>2685987</v>
      </c>
      <c r="E258" s="27">
        <v>130250</v>
      </c>
      <c r="F258" s="28">
        <f t="shared" si="41"/>
        <v>44171.85530902111</v>
      </c>
      <c r="G258" s="29">
        <f t="shared" si="42"/>
        <v>0.0020658396521367963</v>
      </c>
      <c r="H258" s="7">
        <f t="shared" si="43"/>
        <v>20.621781190019195</v>
      </c>
      <c r="I258" s="7">
        <f t="shared" si="51"/>
        <v>22751.855309021117</v>
      </c>
      <c r="J258" s="7">
        <f t="shared" si="52"/>
        <v>22751.855309021117</v>
      </c>
      <c r="K258" s="7">
        <f t="shared" si="44"/>
        <v>0.002753144427698466</v>
      </c>
      <c r="L258" s="30">
        <f t="shared" si="45"/>
        <v>99936.75558124157</v>
      </c>
      <c r="M258" s="10">
        <f t="shared" si="46"/>
        <v>44309.00532391573</v>
      </c>
      <c r="N258" s="31">
        <f t="shared" si="47"/>
        <v>144245.7609051573</v>
      </c>
      <c r="O258" s="7">
        <f t="shared" si="48"/>
        <v>22751.855309021117</v>
      </c>
      <c r="P258" s="7">
        <f t="shared" si="49"/>
        <v>22751.855309021117</v>
      </c>
      <c r="Q258" s="7">
        <f t="shared" si="50"/>
        <v>0.002753144427698466</v>
      </c>
    </row>
    <row r="259" spans="1:17" s="4" customFormat="1" ht="12.75">
      <c r="A259" s="25" t="s">
        <v>495</v>
      </c>
      <c r="B259" s="26" t="s">
        <v>418</v>
      </c>
      <c r="C259" s="58">
        <v>1105</v>
      </c>
      <c r="D259" s="119">
        <v>1601284</v>
      </c>
      <c r="E259" s="27">
        <v>109150</v>
      </c>
      <c r="F259" s="28">
        <f t="shared" si="41"/>
        <v>16210.89161704077</v>
      </c>
      <c r="G259" s="29">
        <f t="shared" si="42"/>
        <v>0.0007581547676611946</v>
      </c>
      <c r="H259" s="7">
        <f t="shared" si="43"/>
        <v>14.670490151168117</v>
      </c>
      <c r="I259" s="7">
        <f t="shared" si="51"/>
        <v>5160.891617040769</v>
      </c>
      <c r="J259" s="7">
        <f t="shared" si="52"/>
        <v>5160.891617040769</v>
      </c>
      <c r="K259" s="7">
        <f t="shared" si="44"/>
        <v>0.0006245064327469494</v>
      </c>
      <c r="L259" s="30">
        <f t="shared" si="45"/>
        <v>36676.38368260568</v>
      </c>
      <c r="M259" s="10">
        <f t="shared" si="46"/>
        <v>10050.783596753194</v>
      </c>
      <c r="N259" s="31">
        <f t="shared" si="47"/>
        <v>46727.16727935887</v>
      </c>
      <c r="O259" s="7">
        <f t="shared" si="48"/>
        <v>5160.891617040769</v>
      </c>
      <c r="P259" s="7">
        <f t="shared" si="49"/>
        <v>5160.891617040769</v>
      </c>
      <c r="Q259" s="7">
        <f t="shared" si="50"/>
        <v>0.0006245064327469494</v>
      </c>
    </row>
    <row r="260" spans="1:17" s="4" customFormat="1" ht="12.75">
      <c r="A260" s="9" t="s">
        <v>482</v>
      </c>
      <c r="B260" s="26" t="s">
        <v>46</v>
      </c>
      <c r="C260" s="58">
        <v>78</v>
      </c>
      <c r="D260" s="119">
        <v>132514</v>
      </c>
      <c r="E260" s="27">
        <v>7600</v>
      </c>
      <c r="F260" s="28">
        <f t="shared" si="41"/>
        <v>1360.012105263158</v>
      </c>
      <c r="G260" s="29">
        <f t="shared" si="42"/>
        <v>6.360536397629833E-05</v>
      </c>
      <c r="H260" s="7">
        <f t="shared" si="43"/>
        <v>17.436052631578946</v>
      </c>
      <c r="I260" s="7">
        <f t="shared" si="51"/>
        <v>580.0121052631578</v>
      </c>
      <c r="J260" s="7">
        <f t="shared" si="52"/>
        <v>580.0121052631578</v>
      </c>
      <c r="K260" s="7">
        <f t="shared" si="44"/>
        <v>7.018579689058433E-05</v>
      </c>
      <c r="L260" s="30">
        <f t="shared" si="45"/>
        <v>3076.9637453615474</v>
      </c>
      <c r="M260" s="10">
        <f t="shared" si="46"/>
        <v>1129.5676379346025</v>
      </c>
      <c r="N260" s="31">
        <f t="shared" si="47"/>
        <v>4206.53138329615</v>
      </c>
      <c r="O260" s="7">
        <f t="shared" si="48"/>
        <v>580.0121052631578</v>
      </c>
      <c r="P260" s="7">
        <f t="shared" si="49"/>
        <v>580.0121052631578</v>
      </c>
      <c r="Q260" s="7">
        <f t="shared" si="50"/>
        <v>7.018579689058433E-05</v>
      </c>
    </row>
    <row r="261" spans="1:17" s="4" customFormat="1" ht="12.75">
      <c r="A261" s="9" t="s">
        <v>482</v>
      </c>
      <c r="B261" s="26" t="s">
        <v>47</v>
      </c>
      <c r="C261" s="58">
        <v>3875</v>
      </c>
      <c r="D261" s="119">
        <v>5470548.4</v>
      </c>
      <c r="E261" s="27">
        <v>307850</v>
      </c>
      <c r="F261" s="28">
        <f t="shared" si="41"/>
        <v>68859.4284554166</v>
      </c>
      <c r="G261" s="29">
        <f t="shared" si="42"/>
        <v>0.0032204338425790443</v>
      </c>
      <c r="H261" s="7">
        <f t="shared" si="43"/>
        <v>17.7701750852688</v>
      </c>
      <c r="I261" s="7">
        <f t="shared" si="51"/>
        <v>30109.4284554166</v>
      </c>
      <c r="J261" s="7">
        <f t="shared" si="52"/>
        <v>30109.4284554166</v>
      </c>
      <c r="K261" s="7">
        <f t="shared" si="44"/>
        <v>0.003643465732675775</v>
      </c>
      <c r="L261" s="30">
        <f t="shared" si="45"/>
        <v>155791.23455128106</v>
      </c>
      <c r="M261" s="10">
        <f t="shared" si="46"/>
        <v>58637.80371362222</v>
      </c>
      <c r="N261" s="31">
        <f t="shared" si="47"/>
        <v>214429.03826490327</v>
      </c>
      <c r="O261" s="7">
        <f t="shared" si="48"/>
        <v>30109.4284554166</v>
      </c>
      <c r="P261" s="7">
        <f t="shared" si="49"/>
        <v>30109.4284554166</v>
      </c>
      <c r="Q261" s="7">
        <f t="shared" si="50"/>
        <v>0.003643465732675775</v>
      </c>
    </row>
    <row r="262" spans="1:17" s="4" customFormat="1" ht="12.75">
      <c r="A262" s="25" t="s">
        <v>493</v>
      </c>
      <c r="B262" s="26" t="s">
        <v>355</v>
      </c>
      <c r="C262" s="58">
        <v>4777</v>
      </c>
      <c r="D262" s="119">
        <v>6572665.83</v>
      </c>
      <c r="E262" s="27">
        <v>354650</v>
      </c>
      <c r="F262" s="28">
        <f aca="true" t="shared" si="53" ref="F262:F325">(C262*D262)/E262</f>
        <v>88531.29753252503</v>
      </c>
      <c r="G262" s="29">
        <f aca="true" t="shared" si="54" ref="G262:G325">F262/$F$499</f>
        <v>0.004140452412929534</v>
      </c>
      <c r="H262" s="7">
        <f aca="true" t="shared" si="55" ref="H262:H325">D262/E262</f>
        <v>18.532823431552234</v>
      </c>
      <c r="I262" s="7">
        <f t="shared" si="51"/>
        <v>40761.29753252502</v>
      </c>
      <c r="J262" s="7">
        <f t="shared" si="52"/>
        <v>40761.29753252502</v>
      </c>
      <c r="K262" s="7">
        <f aca="true" t="shared" si="56" ref="K262:K325">J262/$J$499</f>
        <v>0.004932421450611746</v>
      </c>
      <c r="L262" s="30">
        <f aca="true" t="shared" si="57" ref="L262:L325">$B$508*G262</f>
        <v>200297.91777822873</v>
      </c>
      <c r="M262" s="10">
        <f aca="true" t="shared" si="58" ref="M262:M325">$G$508*K262</f>
        <v>79382.20970762978</v>
      </c>
      <c r="N262" s="31">
        <f aca="true" t="shared" si="59" ref="N262:N325">L262+M262</f>
        <v>279680.1274858585</v>
      </c>
      <c r="O262" s="7">
        <f aca="true" t="shared" si="60" ref="O262:O325">(H262-10)*C262</f>
        <v>40761.29753252502</v>
      </c>
      <c r="P262" s="7">
        <f aca="true" t="shared" si="61" ref="P262:P325">IF(O262&gt;0,O262,0)</f>
        <v>40761.29753252502</v>
      </c>
      <c r="Q262" s="7">
        <f aca="true" t="shared" si="62" ref="Q262:Q325">P262/$P$499</f>
        <v>0.004932421450611746</v>
      </c>
    </row>
    <row r="263" spans="1:17" s="4" customFormat="1" ht="12.75">
      <c r="A263" s="25" t="s">
        <v>489</v>
      </c>
      <c r="B263" s="26" t="s">
        <v>234</v>
      </c>
      <c r="C263" s="58">
        <v>46</v>
      </c>
      <c r="D263" s="119">
        <v>144400.77</v>
      </c>
      <c r="E263" s="27">
        <v>21400</v>
      </c>
      <c r="F263" s="28">
        <f t="shared" si="53"/>
        <v>310.3941785046729</v>
      </c>
      <c r="G263" s="29">
        <f t="shared" si="54"/>
        <v>1.4516587480001644E-05</v>
      </c>
      <c r="H263" s="7">
        <f t="shared" si="55"/>
        <v>6.74769953271028</v>
      </c>
      <c r="I263" s="7">
        <f aca="true" t="shared" si="63" ref="I263:I326">(H263-10)*C263</f>
        <v>-149.60582149532712</v>
      </c>
      <c r="J263" s="7">
        <f aca="true" t="shared" si="64" ref="J263:J326">IF(I263&gt;0,I263,0)</f>
        <v>0</v>
      </c>
      <c r="K263" s="7">
        <f t="shared" si="56"/>
        <v>0</v>
      </c>
      <c r="L263" s="30">
        <f t="shared" si="57"/>
        <v>702.2523037361905</v>
      </c>
      <c r="M263" s="10">
        <f t="shared" si="58"/>
        <v>0</v>
      </c>
      <c r="N263" s="31">
        <f t="shared" si="59"/>
        <v>702.2523037361905</v>
      </c>
      <c r="O263" s="7">
        <f t="shared" si="60"/>
        <v>-149.60582149532712</v>
      </c>
      <c r="P263" s="7">
        <f t="shared" si="61"/>
        <v>0</v>
      </c>
      <c r="Q263" s="7">
        <f t="shared" si="62"/>
        <v>0</v>
      </c>
    </row>
    <row r="264" spans="1:17" s="4" customFormat="1" ht="12.75">
      <c r="A264" s="25" t="s">
        <v>486</v>
      </c>
      <c r="B264" s="26" t="s">
        <v>167</v>
      </c>
      <c r="C264" s="58">
        <v>2563</v>
      </c>
      <c r="D264" s="119">
        <v>4653878.47</v>
      </c>
      <c r="E264" s="27">
        <v>316700</v>
      </c>
      <c r="F264" s="28">
        <f t="shared" si="53"/>
        <v>37663.05815790969</v>
      </c>
      <c r="G264" s="29">
        <f t="shared" si="54"/>
        <v>0.001761434705855653</v>
      </c>
      <c r="H264" s="7">
        <f t="shared" si="55"/>
        <v>14.694911493526996</v>
      </c>
      <c r="I264" s="7">
        <f t="shared" si="63"/>
        <v>12033.058157909692</v>
      </c>
      <c r="J264" s="7">
        <f t="shared" si="64"/>
        <v>12033.058157909692</v>
      </c>
      <c r="K264" s="7">
        <f t="shared" si="56"/>
        <v>0.001456089912917347</v>
      </c>
      <c r="L264" s="30">
        <f t="shared" si="57"/>
        <v>85210.9066109435</v>
      </c>
      <c r="M264" s="10">
        <f t="shared" si="58"/>
        <v>23434.257590870184</v>
      </c>
      <c r="N264" s="31">
        <f t="shared" si="59"/>
        <v>108645.16420181368</v>
      </c>
      <c r="O264" s="7">
        <f t="shared" si="60"/>
        <v>12033.058157909692</v>
      </c>
      <c r="P264" s="7">
        <f t="shared" si="61"/>
        <v>12033.058157909692</v>
      </c>
      <c r="Q264" s="7">
        <f t="shared" si="62"/>
        <v>0.001456089912917347</v>
      </c>
    </row>
    <row r="265" spans="1:17" s="4" customFormat="1" ht="12.75">
      <c r="A265" s="9" t="s">
        <v>482</v>
      </c>
      <c r="B265" s="26" t="s">
        <v>48</v>
      </c>
      <c r="C265" s="58">
        <v>1921</v>
      </c>
      <c r="D265" s="119">
        <v>1731819</v>
      </c>
      <c r="E265" s="27">
        <v>130150</v>
      </c>
      <c r="F265" s="28">
        <f t="shared" si="53"/>
        <v>25561.462151363812</v>
      </c>
      <c r="G265" s="29">
        <f t="shared" si="54"/>
        <v>0.0011954644356560878</v>
      </c>
      <c r="H265" s="7">
        <f t="shared" si="55"/>
        <v>13.306331156358048</v>
      </c>
      <c r="I265" s="7">
        <f t="shared" si="63"/>
        <v>6351.462151363811</v>
      </c>
      <c r="J265" s="7">
        <f t="shared" si="64"/>
        <v>6351.462151363811</v>
      </c>
      <c r="K265" s="7">
        <f t="shared" si="56"/>
        <v>0.0007685743598602962</v>
      </c>
      <c r="L265" s="30">
        <f t="shared" si="57"/>
        <v>57831.611949482605</v>
      </c>
      <c r="M265" s="10">
        <f t="shared" si="58"/>
        <v>12369.407525541115</v>
      </c>
      <c r="N265" s="31">
        <f t="shared" si="59"/>
        <v>70201.01947502373</v>
      </c>
      <c r="O265" s="7">
        <f t="shared" si="60"/>
        <v>6351.462151363811</v>
      </c>
      <c r="P265" s="7">
        <f t="shared" si="61"/>
        <v>6351.462151363811</v>
      </c>
      <c r="Q265" s="7">
        <f t="shared" si="62"/>
        <v>0.0007685743598602962</v>
      </c>
    </row>
    <row r="266" spans="1:17" s="4" customFormat="1" ht="12.75">
      <c r="A266" s="25" t="s">
        <v>485</v>
      </c>
      <c r="B266" s="26" t="s">
        <v>137</v>
      </c>
      <c r="C266" s="58">
        <v>531</v>
      </c>
      <c r="D266" s="119">
        <v>925086.82</v>
      </c>
      <c r="E266" s="27">
        <v>71450</v>
      </c>
      <c r="F266" s="28">
        <f t="shared" si="53"/>
        <v>6875.032910006998</v>
      </c>
      <c r="G266" s="29">
        <f t="shared" si="54"/>
        <v>0.00032153314584314717</v>
      </c>
      <c r="H266" s="7">
        <f t="shared" si="55"/>
        <v>12.947331280615815</v>
      </c>
      <c r="I266" s="7">
        <f t="shared" si="63"/>
        <v>1565.0329100069978</v>
      </c>
      <c r="J266" s="7">
        <f t="shared" si="64"/>
        <v>1565.0329100069978</v>
      </c>
      <c r="K266" s="7">
        <f t="shared" si="56"/>
        <v>0.00018938067145856259</v>
      </c>
      <c r="L266" s="30">
        <f t="shared" si="57"/>
        <v>15554.440236519627</v>
      </c>
      <c r="M266" s="10">
        <f t="shared" si="58"/>
        <v>3047.8855723958504</v>
      </c>
      <c r="N266" s="31">
        <f t="shared" si="59"/>
        <v>18602.325808915477</v>
      </c>
      <c r="O266" s="7">
        <f t="shared" si="60"/>
        <v>1565.0329100069978</v>
      </c>
      <c r="P266" s="7">
        <f t="shared" si="61"/>
        <v>1565.0329100069978</v>
      </c>
      <c r="Q266" s="7">
        <f t="shared" si="62"/>
        <v>0.00018938067145856259</v>
      </c>
    </row>
    <row r="267" spans="1:17" s="4" customFormat="1" ht="12.75">
      <c r="A267" s="9" t="s">
        <v>482</v>
      </c>
      <c r="B267" s="26" t="s">
        <v>49</v>
      </c>
      <c r="C267" s="58">
        <v>1459</v>
      </c>
      <c r="D267" s="119">
        <v>1900015</v>
      </c>
      <c r="E267" s="27">
        <v>103750</v>
      </c>
      <c r="F267" s="28">
        <f t="shared" si="53"/>
        <v>26719.24708433735</v>
      </c>
      <c r="G267" s="29">
        <f t="shared" si="54"/>
        <v>0.0012496119919778801</v>
      </c>
      <c r="H267" s="7">
        <f t="shared" si="55"/>
        <v>18.313397590361447</v>
      </c>
      <c r="I267" s="7">
        <f t="shared" si="63"/>
        <v>12129.24708433735</v>
      </c>
      <c r="J267" s="7">
        <f t="shared" si="64"/>
        <v>12129.24708433735</v>
      </c>
      <c r="K267" s="7">
        <f t="shared" si="56"/>
        <v>0.0014677294914573708</v>
      </c>
      <c r="L267" s="30">
        <f t="shared" si="57"/>
        <v>60451.046180912555</v>
      </c>
      <c r="M267" s="10">
        <f t="shared" si="58"/>
        <v>23621.584540488002</v>
      </c>
      <c r="N267" s="31">
        <f t="shared" si="59"/>
        <v>84072.63072140055</v>
      </c>
      <c r="O267" s="7">
        <f t="shared" si="60"/>
        <v>12129.24708433735</v>
      </c>
      <c r="P267" s="7">
        <f t="shared" si="61"/>
        <v>12129.24708433735</v>
      </c>
      <c r="Q267" s="7">
        <f t="shared" si="62"/>
        <v>0.0014677294914573708</v>
      </c>
    </row>
    <row r="268" spans="1:17" s="4" customFormat="1" ht="12.75">
      <c r="A268" s="25" t="s">
        <v>495</v>
      </c>
      <c r="B268" s="26" t="s">
        <v>419</v>
      </c>
      <c r="C268" s="58">
        <v>521</v>
      </c>
      <c r="D268" s="119">
        <v>554000</v>
      </c>
      <c r="E268" s="27">
        <v>37050</v>
      </c>
      <c r="F268" s="28">
        <f t="shared" si="53"/>
        <v>7790.391363022942</v>
      </c>
      <c r="G268" s="29">
        <f t="shared" si="54"/>
        <v>0.00036434284389476475</v>
      </c>
      <c r="H268" s="7">
        <f t="shared" si="55"/>
        <v>14.9527665317139</v>
      </c>
      <c r="I268" s="7">
        <f t="shared" si="63"/>
        <v>2580.3913630229417</v>
      </c>
      <c r="J268" s="7">
        <f t="shared" si="64"/>
        <v>2580.3913630229417</v>
      </c>
      <c r="K268" s="7">
        <f t="shared" si="56"/>
        <v>0.0003122466280616266</v>
      </c>
      <c r="L268" s="30">
        <f t="shared" si="57"/>
        <v>17625.39590157623</v>
      </c>
      <c r="M268" s="10">
        <f t="shared" si="58"/>
        <v>5025.285766327636</v>
      </c>
      <c r="N268" s="31">
        <f t="shared" si="59"/>
        <v>22650.681667903867</v>
      </c>
      <c r="O268" s="7">
        <f t="shared" si="60"/>
        <v>2580.3913630229417</v>
      </c>
      <c r="P268" s="7">
        <f t="shared" si="61"/>
        <v>2580.3913630229417</v>
      </c>
      <c r="Q268" s="7">
        <f t="shared" si="62"/>
        <v>0.0003122466280616266</v>
      </c>
    </row>
    <row r="269" spans="1:17" s="4" customFormat="1" ht="12.75">
      <c r="A269" s="9" t="s">
        <v>482</v>
      </c>
      <c r="B269" s="26" t="s">
        <v>50</v>
      </c>
      <c r="C269" s="58">
        <v>239</v>
      </c>
      <c r="D269" s="119">
        <v>492522</v>
      </c>
      <c r="E269" s="27">
        <v>28750</v>
      </c>
      <c r="F269" s="28">
        <f t="shared" si="53"/>
        <v>4094.3568</v>
      </c>
      <c r="G269" s="29">
        <f t="shared" si="54"/>
        <v>0.0001914858356811766</v>
      </c>
      <c r="H269" s="7">
        <f t="shared" si="55"/>
        <v>17.1312</v>
      </c>
      <c r="I269" s="7">
        <f t="shared" si="63"/>
        <v>1704.3568</v>
      </c>
      <c r="J269" s="7">
        <f t="shared" si="64"/>
        <v>1704.3568</v>
      </c>
      <c r="K269" s="7">
        <f t="shared" si="56"/>
        <v>0.00020623990276825798</v>
      </c>
      <c r="L269" s="30">
        <f t="shared" si="57"/>
        <v>9263.290661473055</v>
      </c>
      <c r="M269" s="10">
        <f t="shared" si="58"/>
        <v>3319.2174220231145</v>
      </c>
      <c r="N269" s="31">
        <f t="shared" si="59"/>
        <v>12582.50808349617</v>
      </c>
      <c r="O269" s="7">
        <f t="shared" si="60"/>
        <v>1704.3568</v>
      </c>
      <c r="P269" s="7">
        <f t="shared" si="61"/>
        <v>1704.3568</v>
      </c>
      <c r="Q269" s="7">
        <f t="shared" si="62"/>
        <v>0.00020623990276825798</v>
      </c>
    </row>
    <row r="270" spans="1:17" s="4" customFormat="1" ht="12.75">
      <c r="A270" s="25" t="s">
        <v>487</v>
      </c>
      <c r="B270" s="26" t="s">
        <v>190</v>
      </c>
      <c r="C270" s="58">
        <v>72</v>
      </c>
      <c r="D270" s="119">
        <v>245282</v>
      </c>
      <c r="E270" s="27">
        <v>33650</v>
      </c>
      <c r="F270" s="28">
        <f t="shared" si="53"/>
        <v>524.8232986627044</v>
      </c>
      <c r="G270" s="29">
        <f t="shared" si="54"/>
        <v>2.454505868403547E-05</v>
      </c>
      <c r="H270" s="7">
        <f t="shared" si="55"/>
        <v>7.289212481426449</v>
      </c>
      <c r="I270" s="7">
        <f t="shared" si="63"/>
        <v>-195.17670133729567</v>
      </c>
      <c r="J270" s="7">
        <f t="shared" si="64"/>
        <v>0</v>
      </c>
      <c r="K270" s="7">
        <f t="shared" si="56"/>
        <v>0</v>
      </c>
      <c r="L270" s="30">
        <f t="shared" si="57"/>
        <v>1187.3881537206805</v>
      </c>
      <c r="M270" s="10">
        <f t="shared" si="58"/>
        <v>0</v>
      </c>
      <c r="N270" s="31">
        <f t="shared" si="59"/>
        <v>1187.3881537206805</v>
      </c>
      <c r="O270" s="7">
        <f t="shared" si="60"/>
        <v>-195.17670133729567</v>
      </c>
      <c r="P270" s="7">
        <f t="shared" si="61"/>
        <v>0</v>
      </c>
      <c r="Q270" s="7">
        <f t="shared" si="62"/>
        <v>0</v>
      </c>
    </row>
    <row r="271" spans="1:17" s="4" customFormat="1" ht="12.75">
      <c r="A271" s="25" t="s">
        <v>490</v>
      </c>
      <c r="B271" s="26" t="s">
        <v>288</v>
      </c>
      <c r="C271" s="58">
        <v>684</v>
      </c>
      <c r="D271" s="119">
        <v>751393.69</v>
      </c>
      <c r="E271" s="27">
        <v>39250</v>
      </c>
      <c r="F271" s="28">
        <f t="shared" si="53"/>
        <v>13094.351183694267</v>
      </c>
      <c r="G271" s="29">
        <f t="shared" si="54"/>
        <v>0.0006123996763331669</v>
      </c>
      <c r="H271" s="7">
        <f t="shared" si="55"/>
        <v>19.143788280254775</v>
      </c>
      <c r="I271" s="7">
        <f t="shared" si="63"/>
        <v>6254.351183694266</v>
      </c>
      <c r="J271" s="7">
        <f t="shared" si="64"/>
        <v>6254.351183694266</v>
      </c>
      <c r="K271" s="7">
        <f t="shared" si="56"/>
        <v>0.0007568232074432094</v>
      </c>
      <c r="L271" s="30">
        <f t="shared" si="57"/>
        <v>29625.356793028826</v>
      </c>
      <c r="M271" s="10">
        <f t="shared" si="58"/>
        <v>12180.284910042836</v>
      </c>
      <c r="N271" s="31">
        <f t="shared" si="59"/>
        <v>41805.64170307166</v>
      </c>
      <c r="O271" s="7">
        <f t="shared" si="60"/>
        <v>6254.351183694266</v>
      </c>
      <c r="P271" s="7">
        <f t="shared" si="61"/>
        <v>6254.351183694266</v>
      </c>
      <c r="Q271" s="7">
        <f t="shared" si="62"/>
        <v>0.0007568232074432094</v>
      </c>
    </row>
    <row r="272" spans="1:17" s="4" customFormat="1" ht="12.75">
      <c r="A272" s="25" t="s">
        <v>490</v>
      </c>
      <c r="B272" s="26" t="s">
        <v>289</v>
      </c>
      <c r="C272" s="58">
        <v>93</v>
      </c>
      <c r="D272" s="119">
        <v>139519.42</v>
      </c>
      <c r="E272" s="27">
        <v>7950</v>
      </c>
      <c r="F272" s="28">
        <f t="shared" si="53"/>
        <v>1632.1139698113209</v>
      </c>
      <c r="G272" s="29">
        <f t="shared" si="54"/>
        <v>7.633108756819714E-05</v>
      </c>
      <c r="H272" s="7">
        <f t="shared" si="55"/>
        <v>17.549612578616355</v>
      </c>
      <c r="I272" s="7">
        <f t="shared" si="63"/>
        <v>702.113969811321</v>
      </c>
      <c r="J272" s="7">
        <f t="shared" si="64"/>
        <v>702.113969811321</v>
      </c>
      <c r="K272" s="7">
        <f t="shared" si="56"/>
        <v>8.496103448885965E-05</v>
      </c>
      <c r="L272" s="30">
        <f t="shared" si="57"/>
        <v>3692.5814806889634</v>
      </c>
      <c r="M272" s="10">
        <f t="shared" si="58"/>
        <v>1367.359769294521</v>
      </c>
      <c r="N272" s="31">
        <f t="shared" si="59"/>
        <v>5059.941249983484</v>
      </c>
      <c r="O272" s="7">
        <f t="shared" si="60"/>
        <v>702.113969811321</v>
      </c>
      <c r="P272" s="7">
        <f t="shared" si="61"/>
        <v>702.113969811321</v>
      </c>
      <c r="Q272" s="7">
        <f t="shared" si="62"/>
        <v>8.496103448885965E-05</v>
      </c>
    </row>
    <row r="273" spans="1:17" s="4" customFormat="1" ht="12.75">
      <c r="A273" s="9" t="s">
        <v>481</v>
      </c>
      <c r="B273" s="26" t="s">
        <v>8</v>
      </c>
      <c r="C273" s="58">
        <v>3049</v>
      </c>
      <c r="D273" s="119">
        <v>3019125</v>
      </c>
      <c r="E273" s="27">
        <v>150500</v>
      </c>
      <c r="F273" s="28">
        <f t="shared" si="53"/>
        <v>61164.8646179402</v>
      </c>
      <c r="G273" s="29">
        <f t="shared" si="54"/>
        <v>0.0028605726827941108</v>
      </c>
      <c r="H273" s="7">
        <f t="shared" si="55"/>
        <v>20.06063122923588</v>
      </c>
      <c r="I273" s="7">
        <f t="shared" si="63"/>
        <v>30674.864617940202</v>
      </c>
      <c r="J273" s="7">
        <f t="shared" si="64"/>
        <v>30674.864617940202</v>
      </c>
      <c r="K273" s="7">
        <f t="shared" si="56"/>
        <v>0.003711887731626068</v>
      </c>
      <c r="L273" s="30">
        <f t="shared" si="57"/>
        <v>138382.64394193227</v>
      </c>
      <c r="M273" s="10">
        <f t="shared" si="58"/>
        <v>59738.984852272435</v>
      </c>
      <c r="N273" s="31">
        <f t="shared" si="59"/>
        <v>198121.6287942047</v>
      </c>
      <c r="O273" s="7">
        <f t="shared" si="60"/>
        <v>30674.864617940202</v>
      </c>
      <c r="P273" s="7">
        <f t="shared" si="61"/>
        <v>30674.864617940202</v>
      </c>
      <c r="Q273" s="7">
        <f t="shared" si="62"/>
        <v>0.003711887731626068</v>
      </c>
    </row>
    <row r="274" spans="1:17" s="4" customFormat="1" ht="12.75">
      <c r="A274" s="25" t="s">
        <v>495</v>
      </c>
      <c r="B274" s="26" t="s">
        <v>420</v>
      </c>
      <c r="C274" s="58">
        <v>151</v>
      </c>
      <c r="D274" s="119">
        <v>199728.54</v>
      </c>
      <c r="E274" s="27">
        <v>27150</v>
      </c>
      <c r="F274" s="28">
        <f t="shared" si="53"/>
        <v>1110.8290806629836</v>
      </c>
      <c r="G274" s="29">
        <f t="shared" si="54"/>
        <v>5.195151404726246E-05</v>
      </c>
      <c r="H274" s="7">
        <f t="shared" si="55"/>
        <v>7.356483977900552</v>
      </c>
      <c r="I274" s="7">
        <f t="shared" si="63"/>
        <v>-399.1709193370166</v>
      </c>
      <c r="J274" s="7">
        <f t="shared" si="64"/>
        <v>0</v>
      </c>
      <c r="K274" s="7">
        <f t="shared" si="56"/>
        <v>0</v>
      </c>
      <c r="L274" s="30">
        <f t="shared" si="57"/>
        <v>2513.1988129119854</v>
      </c>
      <c r="M274" s="10">
        <f t="shared" si="58"/>
        <v>0</v>
      </c>
      <c r="N274" s="31">
        <f t="shared" si="59"/>
        <v>2513.1988129119854</v>
      </c>
      <c r="O274" s="7">
        <f t="shared" si="60"/>
        <v>-399.1709193370166</v>
      </c>
      <c r="P274" s="7">
        <f t="shared" si="61"/>
        <v>0</v>
      </c>
      <c r="Q274" s="7">
        <f t="shared" si="62"/>
        <v>0</v>
      </c>
    </row>
    <row r="275" spans="1:17" s="4" customFormat="1" ht="12.75">
      <c r="A275" s="25" t="s">
        <v>491</v>
      </c>
      <c r="B275" s="26" t="s">
        <v>320</v>
      </c>
      <c r="C275" s="58">
        <v>249</v>
      </c>
      <c r="D275" s="119">
        <v>342820.63</v>
      </c>
      <c r="E275" s="27">
        <v>19100</v>
      </c>
      <c r="F275" s="28">
        <f t="shared" si="53"/>
        <v>4469.232296858639</v>
      </c>
      <c r="G275" s="29">
        <f t="shared" si="54"/>
        <v>0.0002090181005273602</v>
      </c>
      <c r="H275" s="7">
        <f t="shared" si="55"/>
        <v>17.948724083769633</v>
      </c>
      <c r="I275" s="7">
        <f t="shared" si="63"/>
        <v>1979.2322968586386</v>
      </c>
      <c r="J275" s="7">
        <f t="shared" si="64"/>
        <v>1979.2322968586386</v>
      </c>
      <c r="K275" s="7">
        <f t="shared" si="56"/>
        <v>0.000239501890953773</v>
      </c>
      <c r="L275" s="30">
        <f t="shared" si="57"/>
        <v>10111.428930532973</v>
      </c>
      <c r="M275" s="10">
        <f t="shared" si="58"/>
        <v>3854.5346385005873</v>
      </c>
      <c r="N275" s="31">
        <f t="shared" si="59"/>
        <v>13965.96356903356</v>
      </c>
      <c r="O275" s="7">
        <f t="shared" si="60"/>
        <v>1979.2322968586386</v>
      </c>
      <c r="P275" s="7">
        <f t="shared" si="61"/>
        <v>1979.2322968586386</v>
      </c>
      <c r="Q275" s="7">
        <f t="shared" si="62"/>
        <v>0.000239501890953773</v>
      </c>
    </row>
    <row r="276" spans="1:17" s="4" customFormat="1" ht="12.75">
      <c r="A276" s="25" t="s">
        <v>490</v>
      </c>
      <c r="B276" s="26" t="s">
        <v>290</v>
      </c>
      <c r="C276" s="58">
        <v>1336</v>
      </c>
      <c r="D276" s="119">
        <v>1436372.11</v>
      </c>
      <c r="E276" s="27">
        <v>61150</v>
      </c>
      <c r="F276" s="28">
        <f t="shared" si="53"/>
        <v>31381.735714799674</v>
      </c>
      <c r="G276" s="29">
        <f t="shared" si="54"/>
        <v>0.001467668349879581</v>
      </c>
      <c r="H276" s="7">
        <f t="shared" si="55"/>
        <v>23.489323139820115</v>
      </c>
      <c r="I276" s="7">
        <f t="shared" si="63"/>
        <v>18021.735714799674</v>
      </c>
      <c r="J276" s="7">
        <f t="shared" si="64"/>
        <v>18021.735714799674</v>
      </c>
      <c r="K276" s="7">
        <f t="shared" si="56"/>
        <v>0.002180764627181073</v>
      </c>
      <c r="L276" s="30">
        <f t="shared" si="57"/>
        <v>70999.70852264739</v>
      </c>
      <c r="M276" s="10">
        <f t="shared" si="58"/>
        <v>35097.14583217508</v>
      </c>
      <c r="N276" s="31">
        <f t="shared" si="59"/>
        <v>106096.85435482247</v>
      </c>
      <c r="O276" s="7">
        <f t="shared" si="60"/>
        <v>18021.735714799674</v>
      </c>
      <c r="P276" s="7">
        <f t="shared" si="61"/>
        <v>18021.735714799674</v>
      </c>
      <c r="Q276" s="7">
        <f t="shared" si="62"/>
        <v>0.002180764627181073</v>
      </c>
    </row>
    <row r="277" spans="1:17" s="4" customFormat="1" ht="12.75">
      <c r="A277" s="25" t="s">
        <v>493</v>
      </c>
      <c r="B277" s="26" t="s">
        <v>356</v>
      </c>
      <c r="C277" s="58">
        <v>667</v>
      </c>
      <c r="D277" s="119">
        <v>863238.8</v>
      </c>
      <c r="E277" s="27">
        <v>60150</v>
      </c>
      <c r="F277" s="28">
        <f t="shared" si="53"/>
        <v>9572.4069758936</v>
      </c>
      <c r="G277" s="29">
        <f t="shared" si="54"/>
        <v>0.00044768456653785293</v>
      </c>
      <c r="H277" s="7">
        <f t="shared" si="55"/>
        <v>14.351434746467167</v>
      </c>
      <c r="I277" s="7">
        <f t="shared" si="63"/>
        <v>2902.4069758936002</v>
      </c>
      <c r="J277" s="7">
        <f t="shared" si="64"/>
        <v>2902.4069758936002</v>
      </c>
      <c r="K277" s="7">
        <f t="shared" si="56"/>
        <v>0.00035121292237764404</v>
      </c>
      <c r="L277" s="30">
        <f t="shared" si="57"/>
        <v>21657.122834926042</v>
      </c>
      <c r="M277" s="10">
        <f t="shared" si="58"/>
        <v>5652.407876207294</v>
      </c>
      <c r="N277" s="31">
        <f t="shared" si="59"/>
        <v>27309.530711133335</v>
      </c>
      <c r="O277" s="7">
        <f t="shared" si="60"/>
        <v>2902.4069758936002</v>
      </c>
      <c r="P277" s="7">
        <f t="shared" si="61"/>
        <v>2902.4069758936002</v>
      </c>
      <c r="Q277" s="7">
        <f t="shared" si="62"/>
        <v>0.00035121292237764404</v>
      </c>
    </row>
    <row r="278" spans="1:17" s="4" customFormat="1" ht="12.75">
      <c r="A278" s="9" t="s">
        <v>482</v>
      </c>
      <c r="B278" s="26" t="s">
        <v>51</v>
      </c>
      <c r="C278" s="58">
        <v>267</v>
      </c>
      <c r="D278" s="119">
        <v>244290</v>
      </c>
      <c r="E278" s="27">
        <v>14500</v>
      </c>
      <c r="F278" s="28">
        <f t="shared" si="53"/>
        <v>4498.30551724138</v>
      </c>
      <c r="G278" s="29">
        <f t="shared" si="54"/>
        <v>0.00021037780369268573</v>
      </c>
      <c r="H278" s="7">
        <f t="shared" si="55"/>
        <v>16.84758620689655</v>
      </c>
      <c r="I278" s="7">
        <f t="shared" si="63"/>
        <v>1828.3055172413792</v>
      </c>
      <c r="J278" s="7">
        <f t="shared" si="64"/>
        <v>1828.3055172413792</v>
      </c>
      <c r="K278" s="7">
        <f t="shared" si="56"/>
        <v>0.00022123862333669315</v>
      </c>
      <c r="L278" s="30">
        <f t="shared" si="57"/>
        <v>10177.20573114556</v>
      </c>
      <c r="M278" s="10">
        <f t="shared" si="58"/>
        <v>3560.606280098491</v>
      </c>
      <c r="N278" s="31">
        <f t="shared" si="59"/>
        <v>13737.81201124405</v>
      </c>
      <c r="O278" s="7">
        <f t="shared" si="60"/>
        <v>1828.3055172413792</v>
      </c>
      <c r="P278" s="7">
        <f t="shared" si="61"/>
        <v>1828.3055172413792</v>
      </c>
      <c r="Q278" s="7">
        <f t="shared" si="62"/>
        <v>0.00022123862333669315</v>
      </c>
    </row>
    <row r="279" spans="1:17" s="4" customFormat="1" ht="12.75">
      <c r="A279" s="25" t="s">
        <v>489</v>
      </c>
      <c r="B279" s="26" t="s">
        <v>235</v>
      </c>
      <c r="C279" s="58">
        <v>2626</v>
      </c>
      <c r="D279" s="119">
        <v>3294336</v>
      </c>
      <c r="E279" s="27">
        <v>110950</v>
      </c>
      <c r="F279" s="28">
        <f t="shared" si="53"/>
        <v>77971.39554754394</v>
      </c>
      <c r="G279" s="29">
        <f t="shared" si="54"/>
        <v>0.0036465844490272624</v>
      </c>
      <c r="H279" s="7">
        <f t="shared" si="55"/>
        <v>29.69207751239297</v>
      </c>
      <c r="I279" s="7">
        <f t="shared" si="63"/>
        <v>51711.395547543936</v>
      </c>
      <c r="J279" s="7">
        <f t="shared" si="64"/>
        <v>51711.395547543936</v>
      </c>
      <c r="K279" s="7">
        <f t="shared" si="56"/>
        <v>0.006257465097529103</v>
      </c>
      <c r="L279" s="30">
        <f t="shared" si="57"/>
        <v>176406.63369581898</v>
      </c>
      <c r="M279" s="10">
        <f t="shared" si="58"/>
        <v>100707.41350551501</v>
      </c>
      <c r="N279" s="31">
        <f t="shared" si="59"/>
        <v>277114.047201334</v>
      </c>
      <c r="O279" s="7">
        <f t="shared" si="60"/>
        <v>51711.395547543936</v>
      </c>
      <c r="P279" s="7">
        <f t="shared" si="61"/>
        <v>51711.395547543936</v>
      </c>
      <c r="Q279" s="7">
        <f t="shared" si="62"/>
        <v>0.006257465097529103</v>
      </c>
    </row>
    <row r="280" spans="1:17" s="4" customFormat="1" ht="12.75">
      <c r="A280" s="25" t="s">
        <v>495</v>
      </c>
      <c r="B280" s="26" t="s">
        <v>421</v>
      </c>
      <c r="C280" s="58">
        <v>1312</v>
      </c>
      <c r="D280" s="119">
        <v>2731821.52</v>
      </c>
      <c r="E280" s="27">
        <v>173550</v>
      </c>
      <c r="F280" s="28">
        <f t="shared" si="53"/>
        <v>20651.972539556326</v>
      </c>
      <c r="G280" s="29">
        <f t="shared" si="54"/>
        <v>0.0009658562781342491</v>
      </c>
      <c r="H280" s="7">
        <f t="shared" si="55"/>
        <v>15.740832728320369</v>
      </c>
      <c r="I280" s="7">
        <f t="shared" si="63"/>
        <v>7531.972539556324</v>
      </c>
      <c r="J280" s="7">
        <f t="shared" si="64"/>
        <v>7531.972539556324</v>
      </c>
      <c r="K280" s="7">
        <f t="shared" si="56"/>
        <v>0.0009114249341518661</v>
      </c>
      <c r="L280" s="30">
        <f t="shared" si="57"/>
        <v>46724.121446052304</v>
      </c>
      <c r="M280" s="10">
        <f t="shared" si="58"/>
        <v>14668.439422716552</v>
      </c>
      <c r="N280" s="31">
        <f t="shared" si="59"/>
        <v>61392.56086876886</v>
      </c>
      <c r="O280" s="7">
        <f t="shared" si="60"/>
        <v>7531.972539556324</v>
      </c>
      <c r="P280" s="7">
        <f t="shared" si="61"/>
        <v>7531.972539556324</v>
      </c>
      <c r="Q280" s="7">
        <f t="shared" si="62"/>
        <v>0.0009114249341518661</v>
      </c>
    </row>
    <row r="281" spans="1:17" s="4" customFormat="1" ht="12.75">
      <c r="A281" s="25" t="s">
        <v>490</v>
      </c>
      <c r="B281" s="26" t="s">
        <v>291</v>
      </c>
      <c r="C281" s="58">
        <v>3165</v>
      </c>
      <c r="D281" s="119">
        <v>2910740</v>
      </c>
      <c r="E281" s="27">
        <v>175900</v>
      </c>
      <c r="F281" s="28">
        <f t="shared" si="53"/>
        <v>52373.46276293349</v>
      </c>
      <c r="G281" s="29">
        <f t="shared" si="54"/>
        <v>0.002449414346272241</v>
      </c>
      <c r="H281" s="7">
        <f t="shared" si="55"/>
        <v>16.54769755542922</v>
      </c>
      <c r="I281" s="7">
        <f t="shared" si="63"/>
        <v>20723.462762933483</v>
      </c>
      <c r="J281" s="7">
        <f t="shared" si="64"/>
        <v>20723.462762933483</v>
      </c>
      <c r="K281" s="7">
        <f t="shared" si="56"/>
        <v>0.0025076937794064106</v>
      </c>
      <c r="L281" s="30">
        <f t="shared" si="57"/>
        <v>118492.50864528675</v>
      </c>
      <c r="M281" s="10">
        <f t="shared" si="58"/>
        <v>40358.731603251195</v>
      </c>
      <c r="N281" s="31">
        <f t="shared" si="59"/>
        <v>158851.24024853794</v>
      </c>
      <c r="O281" s="7">
        <f t="shared" si="60"/>
        <v>20723.462762933483</v>
      </c>
      <c r="P281" s="7">
        <f t="shared" si="61"/>
        <v>20723.462762933483</v>
      </c>
      <c r="Q281" s="7">
        <f t="shared" si="62"/>
        <v>0.0025076937794064106</v>
      </c>
    </row>
    <row r="282" spans="1:17" s="4" customFormat="1" ht="12.75">
      <c r="A282" s="25" t="s">
        <v>490</v>
      </c>
      <c r="B282" s="26" t="s">
        <v>292</v>
      </c>
      <c r="C282" s="58">
        <v>4248</v>
      </c>
      <c r="D282" s="119">
        <v>6261954</v>
      </c>
      <c r="E282" s="27">
        <v>208300</v>
      </c>
      <c r="F282" s="28">
        <f t="shared" si="53"/>
        <v>127704.17951032166</v>
      </c>
      <c r="G282" s="29">
        <f t="shared" si="54"/>
        <v>0.005972498912042285</v>
      </c>
      <c r="H282" s="7">
        <f t="shared" si="55"/>
        <v>30.062189150264043</v>
      </c>
      <c r="I282" s="7">
        <f t="shared" si="63"/>
        <v>85224.17951032166</v>
      </c>
      <c r="J282" s="7">
        <f t="shared" si="64"/>
        <v>85224.17951032166</v>
      </c>
      <c r="K282" s="7">
        <f t="shared" si="56"/>
        <v>0.010312762266512095</v>
      </c>
      <c r="L282" s="30">
        <f t="shared" si="57"/>
        <v>288924.73012831743</v>
      </c>
      <c r="M282" s="10">
        <f t="shared" si="58"/>
        <v>165973.21723261525</v>
      </c>
      <c r="N282" s="31">
        <f t="shared" si="59"/>
        <v>454897.9473609327</v>
      </c>
      <c r="O282" s="7">
        <f t="shared" si="60"/>
        <v>85224.17951032166</v>
      </c>
      <c r="P282" s="7">
        <f t="shared" si="61"/>
        <v>85224.17951032166</v>
      </c>
      <c r="Q282" s="7">
        <f t="shared" si="62"/>
        <v>0.010312762266512095</v>
      </c>
    </row>
    <row r="283" spans="1:17" s="4" customFormat="1" ht="12.75">
      <c r="A283" s="25" t="s">
        <v>491</v>
      </c>
      <c r="B283" s="26" t="s">
        <v>321</v>
      </c>
      <c r="C283" s="58">
        <v>2293</v>
      </c>
      <c r="D283" s="119">
        <v>2208844.86</v>
      </c>
      <c r="E283" s="27">
        <v>85400</v>
      </c>
      <c r="F283" s="28">
        <f t="shared" si="53"/>
        <v>59307.743137939106</v>
      </c>
      <c r="G283" s="29">
        <f t="shared" si="54"/>
        <v>0.0027737183914046857</v>
      </c>
      <c r="H283" s="7">
        <f t="shared" si="55"/>
        <v>25.864693911007024</v>
      </c>
      <c r="I283" s="7">
        <f t="shared" si="63"/>
        <v>36377.743137939106</v>
      </c>
      <c r="J283" s="7">
        <f t="shared" si="64"/>
        <v>36377.743137939106</v>
      </c>
      <c r="K283" s="7">
        <f t="shared" si="56"/>
        <v>0.004401978627771618</v>
      </c>
      <c r="L283" s="30">
        <f t="shared" si="57"/>
        <v>134180.99349883577</v>
      </c>
      <c r="M283" s="10">
        <f t="shared" si="58"/>
        <v>70845.28239470121</v>
      </c>
      <c r="N283" s="31">
        <f t="shared" si="59"/>
        <v>205026.27589353698</v>
      </c>
      <c r="O283" s="7">
        <f t="shared" si="60"/>
        <v>36377.743137939106</v>
      </c>
      <c r="P283" s="7">
        <f t="shared" si="61"/>
        <v>36377.743137939106</v>
      </c>
      <c r="Q283" s="7">
        <f t="shared" si="62"/>
        <v>0.004401978627771618</v>
      </c>
    </row>
    <row r="284" spans="1:17" s="4" customFormat="1" ht="12.75">
      <c r="A284" s="9" t="s">
        <v>481</v>
      </c>
      <c r="B284" s="26" t="s">
        <v>9</v>
      </c>
      <c r="C284" s="58">
        <v>2627</v>
      </c>
      <c r="D284" s="119">
        <v>2605982</v>
      </c>
      <c r="E284" s="27">
        <v>184250</v>
      </c>
      <c r="F284" s="28">
        <f t="shared" si="53"/>
        <v>37155.57510990502</v>
      </c>
      <c r="G284" s="29">
        <f t="shared" si="54"/>
        <v>0.0017377006200668412</v>
      </c>
      <c r="H284" s="7">
        <f t="shared" si="55"/>
        <v>14.143728629579376</v>
      </c>
      <c r="I284" s="7">
        <f t="shared" si="63"/>
        <v>10885.575109905021</v>
      </c>
      <c r="J284" s="7">
        <f t="shared" si="64"/>
        <v>10885.575109905021</v>
      </c>
      <c r="K284" s="7">
        <f t="shared" si="56"/>
        <v>0.001317235893472177</v>
      </c>
      <c r="L284" s="30">
        <f t="shared" si="57"/>
        <v>84062.74996288645</v>
      </c>
      <c r="M284" s="10">
        <f t="shared" si="58"/>
        <v>21199.54610063921</v>
      </c>
      <c r="N284" s="31">
        <f t="shared" si="59"/>
        <v>105262.29606352566</v>
      </c>
      <c r="O284" s="7">
        <f t="shared" si="60"/>
        <v>10885.575109905021</v>
      </c>
      <c r="P284" s="7">
        <f t="shared" si="61"/>
        <v>10885.575109905021</v>
      </c>
      <c r="Q284" s="7">
        <f t="shared" si="62"/>
        <v>0.001317235893472177</v>
      </c>
    </row>
    <row r="285" spans="1:17" s="4" customFormat="1" ht="12.75">
      <c r="A285" s="25" t="s">
        <v>488</v>
      </c>
      <c r="B285" s="26" t="s">
        <v>209</v>
      </c>
      <c r="C285" s="58">
        <v>74</v>
      </c>
      <c r="D285" s="119">
        <v>303380</v>
      </c>
      <c r="E285" s="27">
        <v>86400</v>
      </c>
      <c r="F285" s="28">
        <f t="shared" si="53"/>
        <v>259.83935185185186</v>
      </c>
      <c r="G285" s="29">
        <f t="shared" si="54"/>
        <v>1.2152227532345773E-05</v>
      </c>
      <c r="H285" s="7">
        <f t="shared" si="55"/>
        <v>3.5113425925925927</v>
      </c>
      <c r="I285" s="7">
        <f t="shared" si="63"/>
        <v>-480.16064814814814</v>
      </c>
      <c r="J285" s="7">
        <f t="shared" si="64"/>
        <v>0</v>
      </c>
      <c r="K285" s="7">
        <f t="shared" si="56"/>
        <v>0</v>
      </c>
      <c r="L285" s="30">
        <f t="shared" si="57"/>
        <v>587.8743741855792</v>
      </c>
      <c r="M285" s="10">
        <f t="shared" si="58"/>
        <v>0</v>
      </c>
      <c r="N285" s="31">
        <f t="shared" si="59"/>
        <v>587.8743741855792</v>
      </c>
      <c r="O285" s="7">
        <f t="shared" si="60"/>
        <v>-480.16064814814814</v>
      </c>
      <c r="P285" s="7">
        <f t="shared" si="61"/>
        <v>0</v>
      </c>
      <c r="Q285" s="7">
        <f t="shared" si="62"/>
        <v>0</v>
      </c>
    </row>
    <row r="286" spans="1:17" s="4" customFormat="1" ht="12.75">
      <c r="A286" s="25" t="s">
        <v>486</v>
      </c>
      <c r="B286" s="26" t="s">
        <v>168</v>
      </c>
      <c r="C286" s="58">
        <v>4097</v>
      </c>
      <c r="D286" s="119">
        <v>6451800.73</v>
      </c>
      <c r="E286" s="27">
        <v>379350</v>
      </c>
      <c r="F286" s="28">
        <f t="shared" si="53"/>
        <v>69679.7880342955</v>
      </c>
      <c r="G286" s="29">
        <f t="shared" si="54"/>
        <v>0.003258800611083608</v>
      </c>
      <c r="H286" s="7">
        <f t="shared" si="55"/>
        <v>17.007514775273496</v>
      </c>
      <c r="I286" s="7">
        <f t="shared" si="63"/>
        <v>28709.78803429551</v>
      </c>
      <c r="J286" s="7">
        <f t="shared" si="64"/>
        <v>28709.78803429551</v>
      </c>
      <c r="K286" s="7">
        <f t="shared" si="56"/>
        <v>0.003474098787701262</v>
      </c>
      <c r="L286" s="30">
        <f t="shared" si="57"/>
        <v>157647.25970914686</v>
      </c>
      <c r="M286" s="10">
        <f t="shared" si="58"/>
        <v>55912.01832035663</v>
      </c>
      <c r="N286" s="31">
        <f t="shared" si="59"/>
        <v>213559.27802950348</v>
      </c>
      <c r="O286" s="7">
        <f t="shared" si="60"/>
        <v>28709.78803429551</v>
      </c>
      <c r="P286" s="7">
        <f t="shared" si="61"/>
        <v>28709.78803429551</v>
      </c>
      <c r="Q286" s="7">
        <f t="shared" si="62"/>
        <v>0.003474098787701262</v>
      </c>
    </row>
    <row r="287" spans="1:17" s="4" customFormat="1" ht="12.75">
      <c r="A287" s="25" t="s">
        <v>494</v>
      </c>
      <c r="B287" s="26" t="s">
        <v>381</v>
      </c>
      <c r="C287" s="58">
        <v>894</v>
      </c>
      <c r="D287" s="119">
        <v>1203976.56</v>
      </c>
      <c r="E287" s="27">
        <v>70150</v>
      </c>
      <c r="F287" s="28">
        <f t="shared" si="53"/>
        <v>15343.621448895226</v>
      </c>
      <c r="G287" s="29">
        <f t="shared" si="54"/>
        <v>0.0007175940737547173</v>
      </c>
      <c r="H287" s="7">
        <f t="shared" si="55"/>
        <v>17.16288752672844</v>
      </c>
      <c r="I287" s="7">
        <f t="shared" si="63"/>
        <v>6403.6214488952255</v>
      </c>
      <c r="J287" s="7">
        <f t="shared" si="64"/>
        <v>6403.6214488952255</v>
      </c>
      <c r="K287" s="7">
        <f t="shared" si="56"/>
        <v>0.000774886024443287</v>
      </c>
      <c r="L287" s="30">
        <f t="shared" si="57"/>
        <v>34714.22551174065</v>
      </c>
      <c r="M287" s="10">
        <f t="shared" si="58"/>
        <v>12470.987223575445</v>
      </c>
      <c r="N287" s="31">
        <f t="shared" si="59"/>
        <v>47185.2127353161</v>
      </c>
      <c r="O287" s="7">
        <f t="shared" si="60"/>
        <v>6403.6214488952255</v>
      </c>
      <c r="P287" s="7">
        <f t="shared" si="61"/>
        <v>6403.6214488952255</v>
      </c>
      <c r="Q287" s="7">
        <f t="shared" si="62"/>
        <v>0.000774886024443287</v>
      </c>
    </row>
    <row r="288" spans="1:17" s="4" customFormat="1" ht="12.75">
      <c r="A288" s="25" t="s">
        <v>491</v>
      </c>
      <c r="B288" s="26" t="s">
        <v>322</v>
      </c>
      <c r="C288" s="58">
        <v>680</v>
      </c>
      <c r="D288" s="119">
        <v>872168.69</v>
      </c>
      <c r="E288" s="27">
        <v>60500</v>
      </c>
      <c r="F288" s="28">
        <f t="shared" si="53"/>
        <v>9802.8877553719</v>
      </c>
      <c r="G288" s="29">
        <f t="shared" si="54"/>
        <v>0.0004584637454962796</v>
      </c>
      <c r="H288" s="7">
        <f t="shared" si="55"/>
        <v>14.416011404958677</v>
      </c>
      <c r="I288" s="7">
        <f t="shared" si="63"/>
        <v>3002.8877553719008</v>
      </c>
      <c r="J288" s="7">
        <f t="shared" si="64"/>
        <v>3002.8877553719008</v>
      </c>
      <c r="K288" s="7">
        <f t="shared" si="56"/>
        <v>0.0003633718471929664</v>
      </c>
      <c r="L288" s="30">
        <f t="shared" si="57"/>
        <v>22178.574812973085</v>
      </c>
      <c r="M288" s="10">
        <f t="shared" si="58"/>
        <v>5848.093165709373</v>
      </c>
      <c r="N288" s="31">
        <f t="shared" si="59"/>
        <v>28026.66797868246</v>
      </c>
      <c r="O288" s="7">
        <f t="shared" si="60"/>
        <v>3002.8877553719008</v>
      </c>
      <c r="P288" s="7">
        <f t="shared" si="61"/>
        <v>3002.8877553719008</v>
      </c>
      <c r="Q288" s="7">
        <f t="shared" si="62"/>
        <v>0.0003633718471929664</v>
      </c>
    </row>
    <row r="289" spans="1:17" s="4" customFormat="1" ht="12.75">
      <c r="A289" s="9" t="s">
        <v>482</v>
      </c>
      <c r="B289" s="26" t="s">
        <v>52</v>
      </c>
      <c r="C289" s="58">
        <v>768</v>
      </c>
      <c r="D289" s="119">
        <v>768160</v>
      </c>
      <c r="E289" s="27">
        <v>45050</v>
      </c>
      <c r="F289" s="28">
        <f t="shared" si="53"/>
        <v>13095.38024417314</v>
      </c>
      <c r="G289" s="29">
        <f t="shared" si="54"/>
        <v>0.0006124478036741362</v>
      </c>
      <c r="H289" s="7">
        <f t="shared" si="55"/>
        <v>17.051276359600443</v>
      </c>
      <c r="I289" s="7">
        <f t="shared" si="63"/>
        <v>5415.38024417314</v>
      </c>
      <c r="J289" s="7">
        <f t="shared" si="64"/>
        <v>5415.38024417314</v>
      </c>
      <c r="K289" s="7">
        <f t="shared" si="56"/>
        <v>0.0006553014574245332</v>
      </c>
      <c r="L289" s="30">
        <f t="shared" si="57"/>
        <v>29627.68499420661</v>
      </c>
      <c r="M289" s="10">
        <f t="shared" si="58"/>
        <v>10546.397593120922</v>
      </c>
      <c r="N289" s="31">
        <f t="shared" si="59"/>
        <v>40174.08258732753</v>
      </c>
      <c r="O289" s="7">
        <f t="shared" si="60"/>
        <v>5415.38024417314</v>
      </c>
      <c r="P289" s="7">
        <f t="shared" si="61"/>
        <v>5415.38024417314</v>
      </c>
      <c r="Q289" s="7">
        <f t="shared" si="62"/>
        <v>0.0006553014574245332</v>
      </c>
    </row>
    <row r="290" spans="1:17" s="4" customFormat="1" ht="12.75">
      <c r="A290" s="25" t="s">
        <v>494</v>
      </c>
      <c r="B290" s="26" t="s">
        <v>382</v>
      </c>
      <c r="C290" s="58">
        <v>1049</v>
      </c>
      <c r="D290" s="119">
        <v>1187828.55</v>
      </c>
      <c r="E290" s="27">
        <v>78000</v>
      </c>
      <c r="F290" s="28">
        <f t="shared" si="53"/>
        <v>15974.771140384615</v>
      </c>
      <c r="G290" s="29">
        <f t="shared" si="54"/>
        <v>0.0007471118300271464</v>
      </c>
      <c r="H290" s="7">
        <f t="shared" si="55"/>
        <v>15.228571153846154</v>
      </c>
      <c r="I290" s="7">
        <f t="shared" si="63"/>
        <v>5484.771140384616</v>
      </c>
      <c r="J290" s="7">
        <f t="shared" si="64"/>
        <v>5484.771140384616</v>
      </c>
      <c r="K290" s="7">
        <f t="shared" si="56"/>
        <v>0.0006636982741519092</v>
      </c>
      <c r="L290" s="30">
        <f t="shared" si="57"/>
        <v>36142.172153607644</v>
      </c>
      <c r="M290" s="10">
        <f t="shared" si="58"/>
        <v>10681.5356532002</v>
      </c>
      <c r="N290" s="31">
        <f t="shared" si="59"/>
        <v>46823.70780680784</v>
      </c>
      <c r="O290" s="7">
        <f t="shared" si="60"/>
        <v>5484.771140384616</v>
      </c>
      <c r="P290" s="7">
        <f t="shared" si="61"/>
        <v>5484.771140384616</v>
      </c>
      <c r="Q290" s="7">
        <f t="shared" si="62"/>
        <v>0.0006636982741519092</v>
      </c>
    </row>
    <row r="291" spans="1:17" s="4" customFormat="1" ht="12.75">
      <c r="A291" s="25" t="s">
        <v>493</v>
      </c>
      <c r="B291" s="26" t="s">
        <v>357</v>
      </c>
      <c r="C291" s="58">
        <v>218</v>
      </c>
      <c r="D291" s="119">
        <v>376804.07</v>
      </c>
      <c r="E291" s="27">
        <v>28600</v>
      </c>
      <c r="F291" s="28">
        <f t="shared" si="53"/>
        <v>2872.1429111888115</v>
      </c>
      <c r="G291" s="29">
        <f t="shared" si="54"/>
        <v>0.0001343250508956027</v>
      </c>
      <c r="H291" s="7">
        <f t="shared" si="55"/>
        <v>13.174967482517483</v>
      </c>
      <c r="I291" s="7">
        <f t="shared" si="63"/>
        <v>692.1429111888112</v>
      </c>
      <c r="J291" s="7">
        <f t="shared" si="64"/>
        <v>692.1429111888112</v>
      </c>
      <c r="K291" s="7">
        <f t="shared" si="56"/>
        <v>8.375446192095426E-05</v>
      </c>
      <c r="L291" s="30">
        <f t="shared" si="57"/>
        <v>6498.088932462201</v>
      </c>
      <c r="M291" s="10">
        <f t="shared" si="58"/>
        <v>1347.9412346919962</v>
      </c>
      <c r="N291" s="31">
        <f t="shared" si="59"/>
        <v>7846.030167154197</v>
      </c>
      <c r="O291" s="7">
        <f t="shared" si="60"/>
        <v>692.1429111888112</v>
      </c>
      <c r="P291" s="7">
        <f t="shared" si="61"/>
        <v>692.1429111888112</v>
      </c>
      <c r="Q291" s="7">
        <f t="shared" si="62"/>
        <v>8.375446192095426E-05</v>
      </c>
    </row>
    <row r="292" spans="1:17" s="4" customFormat="1" ht="12.75">
      <c r="A292" s="9" t="s">
        <v>482</v>
      </c>
      <c r="B292" s="26" t="s">
        <v>521</v>
      </c>
      <c r="C292" s="58">
        <v>36</v>
      </c>
      <c r="D292" s="119">
        <v>95135</v>
      </c>
      <c r="E292" s="27">
        <v>11200</v>
      </c>
      <c r="F292" s="28">
        <f t="shared" si="53"/>
        <v>305.79107142857146</v>
      </c>
      <c r="G292" s="29">
        <f t="shared" si="54"/>
        <v>1.4301308292511873E-05</v>
      </c>
      <c r="H292" s="7">
        <f t="shared" si="55"/>
        <v>8.494196428571428</v>
      </c>
      <c r="I292" s="7">
        <f t="shared" si="63"/>
        <v>-54.2089285714286</v>
      </c>
      <c r="J292" s="7">
        <f t="shared" si="64"/>
        <v>0</v>
      </c>
      <c r="K292" s="7">
        <f t="shared" si="56"/>
        <v>0</v>
      </c>
      <c r="L292" s="30">
        <f t="shared" si="57"/>
        <v>691.8379893823924</v>
      </c>
      <c r="M292" s="10">
        <f t="shared" si="58"/>
        <v>0</v>
      </c>
      <c r="N292" s="31">
        <f t="shared" si="59"/>
        <v>691.8379893823924</v>
      </c>
      <c r="O292" s="7">
        <f t="shared" si="60"/>
        <v>-54.2089285714286</v>
      </c>
      <c r="P292" s="7">
        <f t="shared" si="61"/>
        <v>0</v>
      </c>
      <c r="Q292" s="7">
        <f t="shared" si="62"/>
        <v>0</v>
      </c>
    </row>
    <row r="293" spans="1:17" s="4" customFormat="1" ht="12.75">
      <c r="A293" s="25" t="s">
        <v>494</v>
      </c>
      <c r="B293" s="26" t="s">
        <v>383</v>
      </c>
      <c r="C293" s="58">
        <v>903</v>
      </c>
      <c r="D293" s="119">
        <v>1032230</v>
      </c>
      <c r="E293" s="27">
        <v>63200</v>
      </c>
      <c r="F293" s="28">
        <f t="shared" si="53"/>
        <v>14748.476107594937</v>
      </c>
      <c r="G293" s="29">
        <f t="shared" si="54"/>
        <v>0.0006897601773462155</v>
      </c>
      <c r="H293" s="7">
        <f t="shared" si="55"/>
        <v>16.332753164556962</v>
      </c>
      <c r="I293" s="7">
        <f t="shared" si="63"/>
        <v>5718.476107594936</v>
      </c>
      <c r="J293" s="7">
        <f t="shared" si="64"/>
        <v>5718.476107594936</v>
      </c>
      <c r="K293" s="7">
        <f t="shared" si="56"/>
        <v>0.0006919783207442162</v>
      </c>
      <c r="L293" s="30">
        <f t="shared" si="57"/>
        <v>33367.737027325675</v>
      </c>
      <c r="M293" s="10">
        <f t="shared" si="58"/>
        <v>11136.673684613479</v>
      </c>
      <c r="N293" s="31">
        <f t="shared" si="59"/>
        <v>44504.410711939156</v>
      </c>
      <c r="O293" s="7">
        <f t="shared" si="60"/>
        <v>5718.476107594936</v>
      </c>
      <c r="P293" s="7">
        <f t="shared" si="61"/>
        <v>5718.476107594936</v>
      </c>
      <c r="Q293" s="7">
        <f t="shared" si="62"/>
        <v>0.0006919783207442162</v>
      </c>
    </row>
    <row r="294" spans="1:17" s="4" customFormat="1" ht="12.75">
      <c r="A294" s="25" t="s">
        <v>493</v>
      </c>
      <c r="B294" s="26" t="s">
        <v>358</v>
      </c>
      <c r="C294" s="58">
        <v>502</v>
      </c>
      <c r="D294" s="119">
        <v>1520850.86</v>
      </c>
      <c r="E294" s="27">
        <v>91850</v>
      </c>
      <c r="F294" s="28">
        <f t="shared" si="53"/>
        <v>8312.10812977681</v>
      </c>
      <c r="G294" s="29">
        <f t="shared" si="54"/>
        <v>0.00038874261556848553</v>
      </c>
      <c r="H294" s="7">
        <f t="shared" si="55"/>
        <v>16.557984322264563</v>
      </c>
      <c r="I294" s="7">
        <f t="shared" si="63"/>
        <v>3292.1081297768105</v>
      </c>
      <c r="J294" s="7">
        <f t="shared" si="64"/>
        <v>3292.1081297768105</v>
      </c>
      <c r="K294" s="7">
        <f t="shared" si="56"/>
        <v>0.0003983696727045423</v>
      </c>
      <c r="L294" s="30">
        <f t="shared" si="57"/>
        <v>18805.755672225685</v>
      </c>
      <c r="M294" s="10">
        <f t="shared" si="58"/>
        <v>6411.346884372522</v>
      </c>
      <c r="N294" s="31">
        <f t="shared" si="59"/>
        <v>25217.102556598205</v>
      </c>
      <c r="O294" s="7">
        <f t="shared" si="60"/>
        <v>3292.1081297768105</v>
      </c>
      <c r="P294" s="7">
        <f t="shared" si="61"/>
        <v>3292.1081297768105</v>
      </c>
      <c r="Q294" s="7">
        <f t="shared" si="62"/>
        <v>0.0003983696727045423</v>
      </c>
    </row>
    <row r="295" spans="1:17" s="4" customFormat="1" ht="12.75">
      <c r="A295" s="25" t="s">
        <v>490</v>
      </c>
      <c r="B295" s="26" t="s">
        <v>500</v>
      </c>
      <c r="C295" s="58">
        <v>204</v>
      </c>
      <c r="D295" s="119">
        <v>530754.9</v>
      </c>
      <c r="E295" s="27">
        <v>35950</v>
      </c>
      <c r="F295" s="28">
        <f t="shared" si="53"/>
        <v>3011.7941474269824</v>
      </c>
      <c r="G295" s="29">
        <f t="shared" si="54"/>
        <v>0.00014085629254874233</v>
      </c>
      <c r="H295" s="7">
        <f t="shared" si="55"/>
        <v>14.763696801112657</v>
      </c>
      <c r="I295" s="7">
        <f t="shared" si="63"/>
        <v>971.7941474269819</v>
      </c>
      <c r="J295" s="7">
        <f t="shared" si="64"/>
        <v>971.7941474269819</v>
      </c>
      <c r="K295" s="7">
        <f t="shared" si="56"/>
        <v>0.00011759435024174686</v>
      </c>
      <c r="L295" s="30">
        <f t="shared" si="57"/>
        <v>6814.04331936571</v>
      </c>
      <c r="M295" s="10">
        <f t="shared" si="58"/>
        <v>1892.559154726133</v>
      </c>
      <c r="N295" s="31">
        <f t="shared" si="59"/>
        <v>8706.602474091844</v>
      </c>
      <c r="O295" s="7">
        <f t="shared" si="60"/>
        <v>971.7941474269819</v>
      </c>
      <c r="P295" s="7">
        <f t="shared" si="61"/>
        <v>971.7941474269819</v>
      </c>
      <c r="Q295" s="7">
        <f t="shared" si="62"/>
        <v>0.00011759435024174686</v>
      </c>
    </row>
    <row r="296" spans="1:17" s="4" customFormat="1" ht="12.75">
      <c r="A296" s="25" t="s">
        <v>485</v>
      </c>
      <c r="B296" s="26" t="s">
        <v>138</v>
      </c>
      <c r="C296" s="58">
        <v>2048</v>
      </c>
      <c r="D296" s="119">
        <v>13736651.24</v>
      </c>
      <c r="E296" s="27">
        <v>1921700</v>
      </c>
      <c r="F296" s="28">
        <f t="shared" si="53"/>
        <v>14639.46596217932</v>
      </c>
      <c r="G296" s="29">
        <f t="shared" si="54"/>
        <v>0.0006846619653895448</v>
      </c>
      <c r="H296" s="7">
        <f t="shared" si="55"/>
        <v>7.148176739345371</v>
      </c>
      <c r="I296" s="7">
        <f t="shared" si="63"/>
        <v>-5840.53403782068</v>
      </c>
      <c r="J296" s="7">
        <f t="shared" si="64"/>
        <v>0</v>
      </c>
      <c r="K296" s="7">
        <f t="shared" si="56"/>
        <v>0</v>
      </c>
      <c r="L296" s="30">
        <f t="shared" si="57"/>
        <v>33121.10667453515</v>
      </c>
      <c r="M296" s="10">
        <f t="shared" si="58"/>
        <v>0</v>
      </c>
      <c r="N296" s="31">
        <f t="shared" si="59"/>
        <v>33121.10667453515</v>
      </c>
      <c r="O296" s="7">
        <f t="shared" si="60"/>
        <v>-5840.53403782068</v>
      </c>
      <c r="P296" s="7">
        <f t="shared" si="61"/>
        <v>0</v>
      </c>
      <c r="Q296" s="7">
        <f t="shared" si="62"/>
        <v>0</v>
      </c>
    </row>
    <row r="297" spans="1:17" s="4" customFormat="1" ht="12.75">
      <c r="A297" s="25" t="s">
        <v>486</v>
      </c>
      <c r="B297" s="26" t="s">
        <v>169</v>
      </c>
      <c r="C297" s="58">
        <v>1655</v>
      </c>
      <c r="D297" s="119">
        <v>3570909</v>
      </c>
      <c r="E297" s="27">
        <v>255600</v>
      </c>
      <c r="F297" s="28">
        <f t="shared" si="53"/>
        <v>23121.496068075117</v>
      </c>
      <c r="G297" s="29">
        <f t="shared" si="54"/>
        <v>0.001081351531648244</v>
      </c>
      <c r="H297" s="7">
        <f t="shared" si="55"/>
        <v>13.97069248826291</v>
      </c>
      <c r="I297" s="7">
        <f t="shared" si="63"/>
        <v>6571.496068075117</v>
      </c>
      <c r="J297" s="7">
        <f t="shared" si="64"/>
        <v>6571.496068075117</v>
      </c>
      <c r="K297" s="7">
        <f t="shared" si="56"/>
        <v>0.0007952001072321252</v>
      </c>
      <c r="L297" s="30">
        <f t="shared" si="57"/>
        <v>52311.30286610249</v>
      </c>
      <c r="M297" s="10">
        <f t="shared" si="58"/>
        <v>12797.921326045887</v>
      </c>
      <c r="N297" s="31">
        <f t="shared" si="59"/>
        <v>65109.22419214837</v>
      </c>
      <c r="O297" s="7">
        <f t="shared" si="60"/>
        <v>6571.496068075117</v>
      </c>
      <c r="P297" s="7">
        <f t="shared" si="61"/>
        <v>6571.496068075117</v>
      </c>
      <c r="Q297" s="7">
        <f t="shared" si="62"/>
        <v>0.0007952001072321252</v>
      </c>
    </row>
    <row r="298" spans="1:17" s="4" customFormat="1" ht="12.75">
      <c r="A298" s="25" t="s">
        <v>483</v>
      </c>
      <c r="B298" s="26" t="s">
        <v>88</v>
      </c>
      <c r="C298" s="58">
        <v>3942</v>
      </c>
      <c r="D298" s="119">
        <v>9751888</v>
      </c>
      <c r="E298" s="27">
        <v>732250</v>
      </c>
      <c r="F298" s="28">
        <f t="shared" si="53"/>
        <v>52498.385108910894</v>
      </c>
      <c r="G298" s="29">
        <f t="shared" si="54"/>
        <v>0.002455256743743496</v>
      </c>
      <c r="H298" s="7">
        <f t="shared" si="55"/>
        <v>13.317702970297029</v>
      </c>
      <c r="I298" s="7">
        <f t="shared" si="63"/>
        <v>13078.385108910888</v>
      </c>
      <c r="J298" s="7">
        <f t="shared" si="64"/>
        <v>13078.385108910888</v>
      </c>
      <c r="K298" s="7">
        <f t="shared" si="56"/>
        <v>0.0015825822816135768</v>
      </c>
      <c r="L298" s="30">
        <f t="shared" si="57"/>
        <v>118775.13960722485</v>
      </c>
      <c r="M298" s="10">
        <f t="shared" si="58"/>
        <v>25470.021127867527</v>
      </c>
      <c r="N298" s="31">
        <f t="shared" si="59"/>
        <v>144245.16073509236</v>
      </c>
      <c r="O298" s="7">
        <f t="shared" si="60"/>
        <v>13078.385108910888</v>
      </c>
      <c r="P298" s="7">
        <f t="shared" si="61"/>
        <v>13078.385108910888</v>
      </c>
      <c r="Q298" s="7">
        <f t="shared" si="62"/>
        <v>0.0015825822816135768</v>
      </c>
    </row>
    <row r="299" spans="1:17" s="4" customFormat="1" ht="12.75">
      <c r="A299" s="9" t="s">
        <v>482</v>
      </c>
      <c r="B299" s="26" t="s">
        <v>53</v>
      </c>
      <c r="C299" s="58">
        <v>48</v>
      </c>
      <c r="D299" s="119">
        <v>53416</v>
      </c>
      <c r="E299" s="27">
        <v>26800</v>
      </c>
      <c r="F299" s="28">
        <f t="shared" si="53"/>
        <v>95.67044776119403</v>
      </c>
      <c r="G299" s="29">
        <f t="shared" si="54"/>
        <v>4.474337859256572E-06</v>
      </c>
      <c r="H299" s="7">
        <f t="shared" si="55"/>
        <v>1.993134328358209</v>
      </c>
      <c r="I299" s="7">
        <f t="shared" si="63"/>
        <v>-384.32955223880595</v>
      </c>
      <c r="J299" s="7">
        <f t="shared" si="64"/>
        <v>0</v>
      </c>
      <c r="K299" s="7">
        <f t="shared" si="56"/>
        <v>0</v>
      </c>
      <c r="L299" s="30">
        <f t="shared" si="57"/>
        <v>216.4499110886512</v>
      </c>
      <c r="M299" s="10">
        <f t="shared" si="58"/>
        <v>0</v>
      </c>
      <c r="N299" s="31">
        <f t="shared" si="59"/>
        <v>216.4499110886512</v>
      </c>
      <c r="O299" s="7">
        <f t="shared" si="60"/>
        <v>-384.32955223880595</v>
      </c>
      <c r="P299" s="7">
        <f t="shared" si="61"/>
        <v>0</v>
      </c>
      <c r="Q299" s="7">
        <f t="shared" si="62"/>
        <v>0</v>
      </c>
    </row>
    <row r="300" spans="1:17" s="4" customFormat="1" ht="12.75">
      <c r="A300" s="9" t="s">
        <v>482</v>
      </c>
      <c r="B300" s="26" t="s">
        <v>522</v>
      </c>
      <c r="C300" s="58">
        <v>329</v>
      </c>
      <c r="D300" s="119">
        <v>382220</v>
      </c>
      <c r="E300" s="27">
        <v>24150</v>
      </c>
      <c r="F300" s="28">
        <f t="shared" si="53"/>
        <v>5207.055072463768</v>
      </c>
      <c r="G300" s="29">
        <f t="shared" si="54"/>
        <v>0.00024352476852741172</v>
      </c>
      <c r="H300" s="7">
        <f t="shared" si="55"/>
        <v>15.826915113871635</v>
      </c>
      <c r="I300" s="7">
        <f t="shared" si="63"/>
        <v>1917.055072463768</v>
      </c>
      <c r="J300" s="7">
        <f t="shared" si="64"/>
        <v>1917.055072463768</v>
      </c>
      <c r="K300" s="7">
        <f t="shared" si="56"/>
        <v>0.0002319779823956599</v>
      </c>
      <c r="L300" s="30">
        <f t="shared" si="57"/>
        <v>11780.718433364069</v>
      </c>
      <c r="M300" s="10">
        <f t="shared" si="58"/>
        <v>3733.4451304442373</v>
      </c>
      <c r="N300" s="31">
        <f t="shared" si="59"/>
        <v>15514.163563808306</v>
      </c>
      <c r="O300" s="7">
        <f t="shared" si="60"/>
        <v>1917.055072463768</v>
      </c>
      <c r="P300" s="7">
        <f t="shared" si="61"/>
        <v>1917.055072463768</v>
      </c>
      <c r="Q300" s="7">
        <f t="shared" si="62"/>
        <v>0.0002319779823956599</v>
      </c>
    </row>
    <row r="301" spans="1:17" s="4" customFormat="1" ht="12.75">
      <c r="A301" s="25" t="s">
        <v>483</v>
      </c>
      <c r="B301" s="26" t="s">
        <v>89</v>
      </c>
      <c r="C301" s="58">
        <v>5689</v>
      </c>
      <c r="D301" s="119">
        <v>6511641.9545</v>
      </c>
      <c r="E301" s="27">
        <v>485300</v>
      </c>
      <c r="F301" s="28">
        <f t="shared" si="53"/>
        <v>76333.67211858746</v>
      </c>
      <c r="G301" s="29">
        <f t="shared" si="54"/>
        <v>0.0035699910169628233</v>
      </c>
      <c r="H301" s="7">
        <f t="shared" si="55"/>
        <v>13.417766236348651</v>
      </c>
      <c r="I301" s="7">
        <f t="shared" si="63"/>
        <v>19443.672118587478</v>
      </c>
      <c r="J301" s="7">
        <f t="shared" si="64"/>
        <v>19443.672118587478</v>
      </c>
      <c r="K301" s="7">
        <f t="shared" si="56"/>
        <v>0.002352829552588619</v>
      </c>
      <c r="L301" s="30">
        <f t="shared" si="57"/>
        <v>172701.36107631298</v>
      </c>
      <c r="M301" s="10">
        <f t="shared" si="58"/>
        <v>37866.35242346006</v>
      </c>
      <c r="N301" s="31">
        <f t="shared" si="59"/>
        <v>210567.71349977306</v>
      </c>
      <c r="O301" s="7">
        <f t="shared" si="60"/>
        <v>19443.672118587478</v>
      </c>
      <c r="P301" s="7">
        <f t="shared" si="61"/>
        <v>19443.672118587478</v>
      </c>
      <c r="Q301" s="7">
        <f t="shared" si="62"/>
        <v>0.002352829552588619</v>
      </c>
    </row>
    <row r="302" spans="1:17" s="4" customFormat="1" ht="12.75">
      <c r="A302" s="9" t="s">
        <v>482</v>
      </c>
      <c r="B302" s="26" t="s">
        <v>54</v>
      </c>
      <c r="C302" s="58">
        <v>492</v>
      </c>
      <c r="D302" s="119">
        <v>719313</v>
      </c>
      <c r="E302" s="27">
        <v>143850</v>
      </c>
      <c r="F302" s="28">
        <f t="shared" si="53"/>
        <v>2460.2154744525546</v>
      </c>
      <c r="G302" s="29">
        <f t="shared" si="54"/>
        <v>0.00011505993226611561</v>
      </c>
      <c r="H302" s="7">
        <f t="shared" si="55"/>
        <v>5.0004379562043795</v>
      </c>
      <c r="I302" s="7">
        <f t="shared" si="63"/>
        <v>-2459.7845255474454</v>
      </c>
      <c r="J302" s="7">
        <f t="shared" si="64"/>
        <v>0</v>
      </c>
      <c r="K302" s="7">
        <f t="shared" si="56"/>
        <v>0</v>
      </c>
      <c r="L302" s="30">
        <f t="shared" si="57"/>
        <v>5566.122383302758</v>
      </c>
      <c r="M302" s="10">
        <f t="shared" si="58"/>
        <v>0</v>
      </c>
      <c r="N302" s="31">
        <f t="shared" si="59"/>
        <v>5566.122383302758</v>
      </c>
      <c r="O302" s="7">
        <f t="shared" si="60"/>
        <v>-2459.7845255474454</v>
      </c>
      <c r="P302" s="7">
        <f t="shared" si="61"/>
        <v>0</v>
      </c>
      <c r="Q302" s="7">
        <f t="shared" si="62"/>
        <v>0</v>
      </c>
    </row>
    <row r="303" spans="1:17" s="4" customFormat="1" ht="12.75">
      <c r="A303" s="25" t="s">
        <v>493</v>
      </c>
      <c r="B303" s="26" t="s">
        <v>359</v>
      </c>
      <c r="C303" s="58">
        <v>723</v>
      </c>
      <c r="D303" s="119">
        <v>1165882.7</v>
      </c>
      <c r="E303" s="27">
        <v>73150</v>
      </c>
      <c r="F303" s="28">
        <f t="shared" si="53"/>
        <v>11523.351908407383</v>
      </c>
      <c r="G303" s="29">
        <f t="shared" si="54"/>
        <v>0.000538926815081106</v>
      </c>
      <c r="H303" s="7">
        <f t="shared" si="55"/>
        <v>15.938246069719753</v>
      </c>
      <c r="I303" s="7">
        <f t="shared" si="63"/>
        <v>4293.351908407381</v>
      </c>
      <c r="J303" s="7">
        <f t="shared" si="64"/>
        <v>4293.351908407381</v>
      </c>
      <c r="K303" s="7">
        <f t="shared" si="56"/>
        <v>0.0005195276482834188</v>
      </c>
      <c r="L303" s="30">
        <f t="shared" si="57"/>
        <v>26071.04444879299</v>
      </c>
      <c r="M303" s="10">
        <f t="shared" si="58"/>
        <v>8361.258894418097</v>
      </c>
      <c r="N303" s="31">
        <f t="shared" si="59"/>
        <v>34432.30334321108</v>
      </c>
      <c r="O303" s="7">
        <f t="shared" si="60"/>
        <v>4293.351908407381</v>
      </c>
      <c r="P303" s="7">
        <f t="shared" si="61"/>
        <v>4293.351908407381</v>
      </c>
      <c r="Q303" s="7">
        <f t="shared" si="62"/>
        <v>0.0005195276482834188</v>
      </c>
    </row>
    <row r="304" spans="1:17" s="4" customFormat="1" ht="12.75">
      <c r="A304" s="25" t="s">
        <v>484</v>
      </c>
      <c r="B304" s="26" t="s">
        <v>110</v>
      </c>
      <c r="C304" s="58">
        <v>1399</v>
      </c>
      <c r="D304" s="119">
        <v>1553003</v>
      </c>
      <c r="E304" s="27">
        <v>99400</v>
      </c>
      <c r="F304" s="28">
        <f t="shared" si="53"/>
        <v>21857.657917505032</v>
      </c>
      <c r="G304" s="29">
        <f t="shared" si="54"/>
        <v>0.0010222440536610629</v>
      </c>
      <c r="H304" s="7">
        <f t="shared" si="55"/>
        <v>15.62377263581489</v>
      </c>
      <c r="I304" s="7">
        <f t="shared" si="63"/>
        <v>7867.65791750503</v>
      </c>
      <c r="J304" s="7">
        <f t="shared" si="64"/>
        <v>7867.65791750503</v>
      </c>
      <c r="K304" s="7">
        <f t="shared" si="56"/>
        <v>0.0009520453721428238</v>
      </c>
      <c r="L304" s="30">
        <f t="shared" si="57"/>
        <v>49451.92819270098</v>
      </c>
      <c r="M304" s="10">
        <f t="shared" si="58"/>
        <v>15322.183260160542</v>
      </c>
      <c r="N304" s="31">
        <f t="shared" si="59"/>
        <v>64774.11145286152</v>
      </c>
      <c r="O304" s="7">
        <f t="shared" si="60"/>
        <v>7867.65791750503</v>
      </c>
      <c r="P304" s="7">
        <f t="shared" si="61"/>
        <v>7867.65791750503</v>
      </c>
      <c r="Q304" s="7">
        <f t="shared" si="62"/>
        <v>0.0009520453721428238</v>
      </c>
    </row>
    <row r="305" spans="1:17" s="4" customFormat="1" ht="12.75">
      <c r="A305" s="9" t="s">
        <v>482</v>
      </c>
      <c r="B305" s="26" t="s">
        <v>55</v>
      </c>
      <c r="C305" s="58">
        <v>608</v>
      </c>
      <c r="D305" s="119">
        <v>798778</v>
      </c>
      <c r="E305" s="27">
        <v>36750</v>
      </c>
      <c r="F305" s="28">
        <f t="shared" si="53"/>
        <v>13215.157115646258</v>
      </c>
      <c r="G305" s="29">
        <f t="shared" si="54"/>
        <v>0.0006180495563912679</v>
      </c>
      <c r="H305" s="7">
        <f t="shared" si="55"/>
        <v>21.735455782312926</v>
      </c>
      <c r="I305" s="7">
        <f t="shared" si="63"/>
        <v>7135.157115646259</v>
      </c>
      <c r="J305" s="7">
        <f t="shared" si="64"/>
        <v>7135.157115646259</v>
      </c>
      <c r="K305" s="7">
        <f t="shared" si="56"/>
        <v>0.0008634073040147042</v>
      </c>
      <c r="L305" s="30">
        <f t="shared" si="57"/>
        <v>29898.674560865136</v>
      </c>
      <c r="M305" s="10">
        <f t="shared" si="58"/>
        <v>13895.645446496446</v>
      </c>
      <c r="N305" s="31">
        <f t="shared" si="59"/>
        <v>43794.32000736158</v>
      </c>
      <c r="O305" s="7">
        <f t="shared" si="60"/>
        <v>7135.157115646259</v>
      </c>
      <c r="P305" s="7">
        <f t="shared" si="61"/>
        <v>7135.157115646259</v>
      </c>
      <c r="Q305" s="7">
        <f t="shared" si="62"/>
        <v>0.0008634073040147042</v>
      </c>
    </row>
    <row r="306" spans="1:17" s="4" customFormat="1" ht="12.75">
      <c r="A306" s="25" t="s">
        <v>484</v>
      </c>
      <c r="B306" s="26" t="s">
        <v>111</v>
      </c>
      <c r="C306" s="58">
        <v>757</v>
      </c>
      <c r="D306" s="119">
        <v>911326</v>
      </c>
      <c r="E306" s="27">
        <v>70500</v>
      </c>
      <c r="F306" s="28">
        <f t="shared" si="53"/>
        <v>9785.443716312056</v>
      </c>
      <c r="G306" s="29">
        <f t="shared" si="54"/>
        <v>0.0004576479186008246</v>
      </c>
      <c r="H306" s="7">
        <f t="shared" si="55"/>
        <v>12.926609929078014</v>
      </c>
      <c r="I306" s="7">
        <f t="shared" si="63"/>
        <v>2215.4437163120565</v>
      </c>
      <c r="J306" s="7">
        <f t="shared" si="64"/>
        <v>2215.4437163120565</v>
      </c>
      <c r="K306" s="7">
        <f t="shared" si="56"/>
        <v>0.0002680852369883739</v>
      </c>
      <c r="L306" s="30">
        <f t="shared" si="57"/>
        <v>22139.10849090721</v>
      </c>
      <c r="M306" s="10">
        <f t="shared" si="58"/>
        <v>4314.553960000988</v>
      </c>
      <c r="N306" s="31">
        <f t="shared" si="59"/>
        <v>26453.662450908196</v>
      </c>
      <c r="O306" s="7">
        <f t="shared" si="60"/>
        <v>2215.4437163120565</v>
      </c>
      <c r="P306" s="7">
        <f t="shared" si="61"/>
        <v>2215.4437163120565</v>
      </c>
      <c r="Q306" s="7">
        <f t="shared" si="62"/>
        <v>0.0002680852369883739</v>
      </c>
    </row>
    <row r="307" spans="1:17" s="4" customFormat="1" ht="12.75">
      <c r="A307" s="25" t="s">
        <v>490</v>
      </c>
      <c r="B307" s="26" t="s">
        <v>293</v>
      </c>
      <c r="C307" s="58">
        <v>1564</v>
      </c>
      <c r="D307" s="119">
        <v>1402055</v>
      </c>
      <c r="E307" s="27">
        <v>102750</v>
      </c>
      <c r="F307" s="28">
        <f t="shared" si="53"/>
        <v>21341.255669099755</v>
      </c>
      <c r="G307" s="29">
        <f t="shared" si="54"/>
        <v>0.0009980928326234818</v>
      </c>
      <c r="H307" s="7">
        <f t="shared" si="55"/>
        <v>13.645304136253042</v>
      </c>
      <c r="I307" s="7">
        <f t="shared" si="63"/>
        <v>5701.255669099758</v>
      </c>
      <c r="J307" s="7">
        <f t="shared" si="64"/>
        <v>5701.255669099758</v>
      </c>
      <c r="K307" s="7">
        <f t="shared" si="56"/>
        <v>0.0006898945190655581</v>
      </c>
      <c r="L307" s="30">
        <f t="shared" si="57"/>
        <v>48283.5922711183</v>
      </c>
      <c r="M307" s="10">
        <f t="shared" si="58"/>
        <v>11103.137056914353</v>
      </c>
      <c r="N307" s="31">
        <f t="shared" si="59"/>
        <v>59386.729328032656</v>
      </c>
      <c r="O307" s="7">
        <f t="shared" si="60"/>
        <v>5701.255669099758</v>
      </c>
      <c r="P307" s="7">
        <f t="shared" si="61"/>
        <v>5701.255669099758</v>
      </c>
      <c r="Q307" s="7">
        <f t="shared" si="62"/>
        <v>0.0006898945190655581</v>
      </c>
    </row>
    <row r="308" spans="1:17" s="4" customFormat="1" ht="12.75">
      <c r="A308" s="25" t="s">
        <v>488</v>
      </c>
      <c r="B308" s="26" t="s">
        <v>210</v>
      </c>
      <c r="C308" s="58">
        <v>1704</v>
      </c>
      <c r="D308" s="119">
        <v>4342879.92</v>
      </c>
      <c r="E308" s="27">
        <v>284550</v>
      </c>
      <c r="F308" s="28">
        <f t="shared" si="53"/>
        <v>26006.91401750132</v>
      </c>
      <c r="G308" s="29">
        <f t="shared" si="54"/>
        <v>0.001216297432634534</v>
      </c>
      <c r="H308" s="7">
        <f t="shared" si="55"/>
        <v>15.26227348444913</v>
      </c>
      <c r="I308" s="7">
        <f t="shared" si="63"/>
        <v>8966.914017501318</v>
      </c>
      <c r="J308" s="7">
        <f t="shared" si="64"/>
        <v>8966.914017501318</v>
      </c>
      <c r="K308" s="7">
        <f t="shared" si="56"/>
        <v>0.0010850635706683022</v>
      </c>
      <c r="L308" s="30">
        <f t="shared" si="57"/>
        <v>58839.425951361314</v>
      </c>
      <c r="M308" s="10">
        <f t="shared" si="58"/>
        <v>17462.97326280134</v>
      </c>
      <c r="N308" s="31">
        <f t="shared" si="59"/>
        <v>76302.39921416265</v>
      </c>
      <c r="O308" s="7">
        <f t="shared" si="60"/>
        <v>8966.914017501318</v>
      </c>
      <c r="P308" s="7">
        <f t="shared" si="61"/>
        <v>8966.914017501318</v>
      </c>
      <c r="Q308" s="7">
        <f t="shared" si="62"/>
        <v>0.0010850635706683022</v>
      </c>
    </row>
    <row r="309" spans="1:17" s="4" customFormat="1" ht="12.75">
      <c r="A309" s="25" t="s">
        <v>496</v>
      </c>
      <c r="B309" s="26" t="s">
        <v>453</v>
      </c>
      <c r="C309" s="58">
        <v>1576</v>
      </c>
      <c r="D309" s="119">
        <v>2353357</v>
      </c>
      <c r="E309" s="27">
        <v>229600</v>
      </c>
      <c r="F309" s="28">
        <f t="shared" si="53"/>
        <v>16153.704843205574</v>
      </c>
      <c r="G309" s="29">
        <f t="shared" si="54"/>
        <v>0.0007554802432578151</v>
      </c>
      <c r="H309" s="7">
        <f t="shared" si="55"/>
        <v>10.249812717770034</v>
      </c>
      <c r="I309" s="7">
        <f t="shared" si="63"/>
        <v>393.7048432055736</v>
      </c>
      <c r="J309" s="7">
        <f t="shared" si="64"/>
        <v>393.7048432055736</v>
      </c>
      <c r="K309" s="7">
        <f t="shared" si="56"/>
        <v>4.7641226638758826E-05</v>
      </c>
      <c r="L309" s="30">
        <f t="shared" si="57"/>
        <v>36547.00128290194</v>
      </c>
      <c r="M309" s="10">
        <f t="shared" si="58"/>
        <v>766.7361521383424</v>
      </c>
      <c r="N309" s="31">
        <f t="shared" si="59"/>
        <v>37313.73743504028</v>
      </c>
      <c r="O309" s="7">
        <f t="shared" si="60"/>
        <v>393.7048432055736</v>
      </c>
      <c r="P309" s="7">
        <f t="shared" si="61"/>
        <v>393.7048432055736</v>
      </c>
      <c r="Q309" s="7">
        <f t="shared" si="62"/>
        <v>4.7641226638758826E-05</v>
      </c>
    </row>
    <row r="310" spans="1:17" s="4" customFormat="1" ht="12.75">
      <c r="A310" s="25" t="s">
        <v>490</v>
      </c>
      <c r="B310" s="26" t="s">
        <v>294</v>
      </c>
      <c r="C310" s="58">
        <v>3239</v>
      </c>
      <c r="D310" s="119">
        <v>4309353.36</v>
      </c>
      <c r="E310" s="27">
        <v>263000</v>
      </c>
      <c r="F310" s="28">
        <f t="shared" si="53"/>
        <v>53072.22636136883</v>
      </c>
      <c r="G310" s="29">
        <f t="shared" si="54"/>
        <v>0.0024820942855462136</v>
      </c>
      <c r="H310" s="7">
        <f t="shared" si="55"/>
        <v>16.38537399239544</v>
      </c>
      <c r="I310" s="7">
        <f t="shared" si="63"/>
        <v>20682.22636136883</v>
      </c>
      <c r="J310" s="7">
        <f t="shared" si="64"/>
        <v>20682.22636136883</v>
      </c>
      <c r="K310" s="7">
        <f t="shared" si="56"/>
        <v>0.002502703866819324</v>
      </c>
      <c r="L310" s="30">
        <f t="shared" si="57"/>
        <v>120073.42858757498</v>
      </c>
      <c r="M310" s="10">
        <f t="shared" si="58"/>
        <v>40278.424133304216</v>
      </c>
      <c r="N310" s="31">
        <f t="shared" si="59"/>
        <v>160351.8527208792</v>
      </c>
      <c r="O310" s="7">
        <f t="shared" si="60"/>
        <v>20682.22636136883</v>
      </c>
      <c r="P310" s="7">
        <f t="shared" si="61"/>
        <v>20682.22636136883</v>
      </c>
      <c r="Q310" s="7">
        <f t="shared" si="62"/>
        <v>0.002502703866819324</v>
      </c>
    </row>
    <row r="311" spans="1:17" s="4" customFormat="1" ht="12.75">
      <c r="A311" s="25" t="s">
        <v>489</v>
      </c>
      <c r="B311" s="26" t="s">
        <v>236</v>
      </c>
      <c r="C311" s="58">
        <v>328</v>
      </c>
      <c r="D311" s="119">
        <v>3913410</v>
      </c>
      <c r="E311" s="27">
        <v>462700</v>
      </c>
      <c r="F311" s="28">
        <f t="shared" si="53"/>
        <v>2774.1484331100064</v>
      </c>
      <c r="G311" s="29">
        <f t="shared" si="54"/>
        <v>0.0001297420222433219</v>
      </c>
      <c r="H311" s="7">
        <f t="shared" si="55"/>
        <v>8.457769613140263</v>
      </c>
      <c r="I311" s="7">
        <f t="shared" si="63"/>
        <v>-505.85156688999376</v>
      </c>
      <c r="J311" s="7">
        <f t="shared" si="64"/>
        <v>0</v>
      </c>
      <c r="K311" s="7">
        <f t="shared" si="56"/>
        <v>0</v>
      </c>
      <c r="L311" s="30">
        <f t="shared" si="57"/>
        <v>6276.381011534713</v>
      </c>
      <c r="M311" s="10">
        <f t="shared" si="58"/>
        <v>0</v>
      </c>
      <c r="N311" s="31">
        <f t="shared" si="59"/>
        <v>6276.381011534713</v>
      </c>
      <c r="O311" s="7">
        <f t="shared" si="60"/>
        <v>-505.85156688999376</v>
      </c>
      <c r="P311" s="7">
        <f t="shared" si="61"/>
        <v>0</v>
      </c>
      <c r="Q311" s="7">
        <f t="shared" si="62"/>
        <v>0</v>
      </c>
    </row>
    <row r="312" spans="1:17" s="4" customFormat="1" ht="12.75">
      <c r="A312" s="25" t="s">
        <v>488</v>
      </c>
      <c r="B312" s="26" t="s">
        <v>211</v>
      </c>
      <c r="C312" s="58">
        <v>1653</v>
      </c>
      <c r="D312" s="119">
        <v>3190449.82</v>
      </c>
      <c r="E312" s="27">
        <v>310050</v>
      </c>
      <c r="F312" s="28">
        <f t="shared" si="53"/>
        <v>17009.558304983068</v>
      </c>
      <c r="G312" s="29">
        <f t="shared" si="54"/>
        <v>0.000795506997972766</v>
      </c>
      <c r="H312" s="7">
        <f t="shared" si="55"/>
        <v>10.290113917110142</v>
      </c>
      <c r="I312" s="7">
        <f t="shared" si="63"/>
        <v>479.5583049830653</v>
      </c>
      <c r="J312" s="7">
        <f t="shared" si="64"/>
        <v>479.5583049830653</v>
      </c>
      <c r="K312" s="7">
        <f t="shared" si="56"/>
        <v>5.803013675975476E-05</v>
      </c>
      <c r="L312" s="30">
        <f t="shared" si="57"/>
        <v>38483.32968986267</v>
      </c>
      <c r="M312" s="10">
        <f t="shared" si="58"/>
        <v>933.9348901448714</v>
      </c>
      <c r="N312" s="31">
        <f t="shared" si="59"/>
        <v>39417.26458000754</v>
      </c>
      <c r="O312" s="7">
        <f t="shared" si="60"/>
        <v>479.5583049830653</v>
      </c>
      <c r="P312" s="7">
        <f t="shared" si="61"/>
        <v>479.5583049830653</v>
      </c>
      <c r="Q312" s="7">
        <f t="shared" si="62"/>
        <v>5.803013675975476E-05</v>
      </c>
    </row>
    <row r="313" spans="1:17" s="4" customFormat="1" ht="12.75">
      <c r="A313" s="25" t="s">
        <v>493</v>
      </c>
      <c r="B313" s="26" t="s">
        <v>360</v>
      </c>
      <c r="C313" s="58">
        <v>3366</v>
      </c>
      <c r="D313" s="119">
        <v>2678271.9</v>
      </c>
      <c r="E313" s="27">
        <v>188950</v>
      </c>
      <c r="F313" s="28">
        <f t="shared" si="53"/>
        <v>47711.36922677957</v>
      </c>
      <c r="G313" s="29">
        <f t="shared" si="54"/>
        <v>0.00223137646623349</v>
      </c>
      <c r="H313" s="7">
        <f t="shared" si="55"/>
        <v>14.174500661550674</v>
      </c>
      <c r="I313" s="7">
        <f t="shared" si="63"/>
        <v>14051.369226779569</v>
      </c>
      <c r="J313" s="7">
        <f t="shared" si="64"/>
        <v>14051.369226779569</v>
      </c>
      <c r="K313" s="7">
        <f t="shared" si="56"/>
        <v>0.0017003206271667473</v>
      </c>
      <c r="L313" s="30">
        <f t="shared" si="57"/>
        <v>107944.74018593595</v>
      </c>
      <c r="M313" s="10">
        <f t="shared" si="58"/>
        <v>27364.897737848205</v>
      </c>
      <c r="N313" s="31">
        <f t="shared" si="59"/>
        <v>135309.63792378415</v>
      </c>
      <c r="O313" s="7">
        <f t="shared" si="60"/>
        <v>14051.369226779569</v>
      </c>
      <c r="P313" s="7">
        <f t="shared" si="61"/>
        <v>14051.369226779569</v>
      </c>
      <c r="Q313" s="7">
        <f t="shared" si="62"/>
        <v>0.0017003206271667473</v>
      </c>
    </row>
    <row r="314" spans="1:17" s="4" customFormat="1" ht="12.75">
      <c r="A314" s="25" t="s">
        <v>496</v>
      </c>
      <c r="B314" s="26" t="s">
        <v>454</v>
      </c>
      <c r="C314" s="58">
        <v>4610</v>
      </c>
      <c r="D314" s="119">
        <v>7028274</v>
      </c>
      <c r="E314" s="27">
        <v>606550</v>
      </c>
      <c r="F314" s="28">
        <f t="shared" si="53"/>
        <v>53417.43160497898</v>
      </c>
      <c r="G314" s="29">
        <f t="shared" si="54"/>
        <v>0.0024982389250544786</v>
      </c>
      <c r="H314" s="7">
        <f t="shared" si="55"/>
        <v>11.58729535899761</v>
      </c>
      <c r="I314" s="7">
        <f t="shared" si="63"/>
        <v>7317.43160497898</v>
      </c>
      <c r="J314" s="7">
        <f t="shared" si="64"/>
        <v>7317.43160497898</v>
      </c>
      <c r="K314" s="7">
        <f t="shared" si="56"/>
        <v>0.0008854638786457405</v>
      </c>
      <c r="L314" s="30">
        <f t="shared" si="57"/>
        <v>120854.43929710216</v>
      </c>
      <c r="M314" s="10">
        <f t="shared" si="58"/>
        <v>14250.623148690926</v>
      </c>
      <c r="N314" s="31">
        <f t="shared" si="59"/>
        <v>135105.0624457931</v>
      </c>
      <c r="O314" s="7">
        <f t="shared" si="60"/>
        <v>7317.43160497898</v>
      </c>
      <c r="P314" s="7">
        <f t="shared" si="61"/>
        <v>7317.43160497898</v>
      </c>
      <c r="Q314" s="7">
        <f t="shared" si="62"/>
        <v>0.0008854638786457405</v>
      </c>
    </row>
    <row r="315" spans="1:17" s="4" customFormat="1" ht="12.75">
      <c r="A315" s="25" t="s">
        <v>487</v>
      </c>
      <c r="B315" s="26" t="s">
        <v>191</v>
      </c>
      <c r="C315" s="58">
        <v>359</v>
      </c>
      <c r="D315" s="119">
        <v>3858476</v>
      </c>
      <c r="E315" s="27">
        <v>425150</v>
      </c>
      <c r="F315" s="28">
        <f t="shared" si="53"/>
        <v>3258.1274467834883</v>
      </c>
      <c r="G315" s="29">
        <f t="shared" si="54"/>
        <v>0.00015237686586159625</v>
      </c>
      <c r="H315" s="7">
        <f t="shared" si="55"/>
        <v>9.07556391861696</v>
      </c>
      <c r="I315" s="7">
        <f t="shared" si="63"/>
        <v>-331.8725532165116</v>
      </c>
      <c r="J315" s="7">
        <f t="shared" si="64"/>
        <v>0</v>
      </c>
      <c r="K315" s="7">
        <f t="shared" si="56"/>
        <v>0</v>
      </c>
      <c r="L315" s="30">
        <f t="shared" si="57"/>
        <v>7371.360881806523</v>
      </c>
      <c r="M315" s="10">
        <f t="shared" si="58"/>
        <v>0</v>
      </c>
      <c r="N315" s="31">
        <f t="shared" si="59"/>
        <v>7371.360881806523</v>
      </c>
      <c r="O315" s="7">
        <f t="shared" si="60"/>
        <v>-331.8725532165116</v>
      </c>
      <c r="P315" s="7">
        <f t="shared" si="61"/>
        <v>0</v>
      </c>
      <c r="Q315" s="7">
        <f t="shared" si="62"/>
        <v>0</v>
      </c>
    </row>
    <row r="316" spans="1:17" s="4" customFormat="1" ht="12.75">
      <c r="A316" s="25" t="s">
        <v>483</v>
      </c>
      <c r="B316" s="26" t="s">
        <v>501</v>
      </c>
      <c r="C316" s="58">
        <v>3630</v>
      </c>
      <c r="D316" s="119">
        <v>7173976</v>
      </c>
      <c r="E316" s="27">
        <v>442700</v>
      </c>
      <c r="F316" s="28">
        <f t="shared" si="53"/>
        <v>58824.33449288457</v>
      </c>
      <c r="G316" s="29">
        <f t="shared" si="54"/>
        <v>0.0027511102229192787</v>
      </c>
      <c r="H316" s="7">
        <f t="shared" si="55"/>
        <v>16.205050824486108</v>
      </c>
      <c r="I316" s="7">
        <f t="shared" si="63"/>
        <v>22524.334492884573</v>
      </c>
      <c r="J316" s="7">
        <f t="shared" si="64"/>
        <v>22524.334492884573</v>
      </c>
      <c r="K316" s="7">
        <f t="shared" si="56"/>
        <v>0.0027256127095759723</v>
      </c>
      <c r="L316" s="30">
        <f t="shared" si="57"/>
        <v>133087.3040608735</v>
      </c>
      <c r="M316" s="10">
        <f t="shared" si="58"/>
        <v>43865.910863417004</v>
      </c>
      <c r="N316" s="31">
        <f t="shared" si="59"/>
        <v>176953.21492429049</v>
      </c>
      <c r="O316" s="7">
        <f t="shared" si="60"/>
        <v>22524.334492884573</v>
      </c>
      <c r="P316" s="7">
        <f t="shared" si="61"/>
        <v>22524.334492884573</v>
      </c>
      <c r="Q316" s="7">
        <f t="shared" si="62"/>
        <v>0.0027256127095759723</v>
      </c>
    </row>
    <row r="317" spans="1:17" s="4" customFormat="1" ht="12.75">
      <c r="A317" s="25" t="s">
        <v>495</v>
      </c>
      <c r="B317" s="26" t="s">
        <v>422</v>
      </c>
      <c r="C317" s="58">
        <v>150</v>
      </c>
      <c r="D317" s="119">
        <v>317798</v>
      </c>
      <c r="E317" s="27">
        <v>47000</v>
      </c>
      <c r="F317" s="28">
        <f t="shared" si="53"/>
        <v>1014.2489361702128</v>
      </c>
      <c r="G317" s="29">
        <f t="shared" si="54"/>
        <v>4.743463127866569E-05</v>
      </c>
      <c r="H317" s="7">
        <f t="shared" si="55"/>
        <v>6.761659574468085</v>
      </c>
      <c r="I317" s="7">
        <f t="shared" si="63"/>
        <v>-485.7510638297872</v>
      </c>
      <c r="J317" s="7">
        <f t="shared" si="64"/>
        <v>0</v>
      </c>
      <c r="K317" s="7">
        <f t="shared" si="56"/>
        <v>0</v>
      </c>
      <c r="L317" s="30">
        <f t="shared" si="57"/>
        <v>2294.6907555380894</v>
      </c>
      <c r="M317" s="10">
        <f t="shared" si="58"/>
        <v>0</v>
      </c>
      <c r="N317" s="31">
        <f t="shared" si="59"/>
        <v>2294.6907555380894</v>
      </c>
      <c r="O317" s="7">
        <f t="shared" si="60"/>
        <v>-485.7510638297872</v>
      </c>
      <c r="P317" s="7">
        <f t="shared" si="61"/>
        <v>0</v>
      </c>
      <c r="Q317" s="7">
        <f t="shared" si="62"/>
        <v>0</v>
      </c>
    </row>
    <row r="318" spans="1:17" s="4" customFormat="1" ht="12.75">
      <c r="A318" s="25" t="s">
        <v>494</v>
      </c>
      <c r="B318" s="26" t="s">
        <v>384</v>
      </c>
      <c r="C318" s="58">
        <v>1523</v>
      </c>
      <c r="D318" s="119">
        <v>4792586</v>
      </c>
      <c r="E318" s="27">
        <v>317000</v>
      </c>
      <c r="F318" s="28">
        <f t="shared" si="53"/>
        <v>23025.578794952682</v>
      </c>
      <c r="G318" s="29">
        <f t="shared" si="54"/>
        <v>0.0010768656502028093</v>
      </c>
      <c r="H318" s="7">
        <f t="shared" si="55"/>
        <v>15.118567823343849</v>
      </c>
      <c r="I318" s="7">
        <f t="shared" si="63"/>
        <v>7795.578794952682</v>
      </c>
      <c r="J318" s="7">
        <f t="shared" si="64"/>
        <v>7795.578794952682</v>
      </c>
      <c r="K318" s="7">
        <f t="shared" si="56"/>
        <v>0.0009433232599496389</v>
      </c>
      <c r="L318" s="30">
        <f t="shared" si="57"/>
        <v>52094.294524184406</v>
      </c>
      <c r="M318" s="10">
        <f t="shared" si="58"/>
        <v>15181.809906799384</v>
      </c>
      <c r="N318" s="31">
        <f t="shared" si="59"/>
        <v>67276.10443098379</v>
      </c>
      <c r="O318" s="7">
        <f t="shared" si="60"/>
        <v>7795.578794952682</v>
      </c>
      <c r="P318" s="7">
        <f t="shared" si="61"/>
        <v>7795.578794952682</v>
      </c>
      <c r="Q318" s="7">
        <f t="shared" si="62"/>
        <v>0.0009433232599496389</v>
      </c>
    </row>
    <row r="319" spans="1:17" s="4" customFormat="1" ht="12.75">
      <c r="A319" s="25" t="s">
        <v>489</v>
      </c>
      <c r="B319" s="26" t="s">
        <v>237</v>
      </c>
      <c r="C319" s="58">
        <v>4946</v>
      </c>
      <c r="D319" s="119">
        <v>6742812.72</v>
      </c>
      <c r="E319" s="27">
        <v>429000</v>
      </c>
      <c r="F319" s="28">
        <f t="shared" si="53"/>
        <v>77738.8151820979</v>
      </c>
      <c r="G319" s="29">
        <f t="shared" si="54"/>
        <v>0.003635707076141619</v>
      </c>
      <c r="H319" s="7">
        <f t="shared" si="55"/>
        <v>15.717512167832167</v>
      </c>
      <c r="I319" s="7">
        <f t="shared" si="63"/>
        <v>28278.815182097896</v>
      </c>
      <c r="J319" s="7">
        <f t="shared" si="64"/>
        <v>28278.815182097896</v>
      </c>
      <c r="K319" s="7">
        <f t="shared" si="56"/>
        <v>0.003421947853616923</v>
      </c>
      <c r="L319" s="30">
        <f t="shared" si="57"/>
        <v>175880.43150277162</v>
      </c>
      <c r="M319" s="10">
        <f t="shared" si="58"/>
        <v>55072.70310218558</v>
      </c>
      <c r="N319" s="31">
        <f t="shared" si="59"/>
        <v>230953.1346049572</v>
      </c>
      <c r="O319" s="7">
        <f t="shared" si="60"/>
        <v>28278.815182097896</v>
      </c>
      <c r="P319" s="7">
        <f t="shared" si="61"/>
        <v>28278.815182097896</v>
      </c>
      <c r="Q319" s="7">
        <f t="shared" si="62"/>
        <v>0.003421947853616923</v>
      </c>
    </row>
    <row r="320" spans="1:17" s="4" customFormat="1" ht="12.75">
      <c r="A320" s="9" t="s">
        <v>482</v>
      </c>
      <c r="B320" s="26" t="s">
        <v>56</v>
      </c>
      <c r="C320" s="58">
        <v>718</v>
      </c>
      <c r="D320" s="119">
        <v>712946</v>
      </c>
      <c r="E320" s="27">
        <v>43100</v>
      </c>
      <c r="F320" s="28">
        <f t="shared" si="53"/>
        <v>11876.919443155453</v>
      </c>
      <c r="G320" s="29">
        <f t="shared" si="54"/>
        <v>0.0005554625441755923</v>
      </c>
      <c r="H320" s="7">
        <f t="shared" si="55"/>
        <v>16.54167053364269</v>
      </c>
      <c r="I320" s="7">
        <f t="shared" si="63"/>
        <v>4696.919443155452</v>
      </c>
      <c r="J320" s="7">
        <f t="shared" si="64"/>
        <v>4696.919443155452</v>
      </c>
      <c r="K320" s="7">
        <f t="shared" si="56"/>
        <v>0.0005683623342639997</v>
      </c>
      <c r="L320" s="30">
        <f t="shared" si="57"/>
        <v>26870.97445069997</v>
      </c>
      <c r="M320" s="10">
        <f t="shared" si="58"/>
        <v>9147.202537379899</v>
      </c>
      <c r="N320" s="31">
        <f t="shared" si="59"/>
        <v>36018.17698807987</v>
      </c>
      <c r="O320" s="7">
        <f t="shared" si="60"/>
        <v>4696.919443155452</v>
      </c>
      <c r="P320" s="7">
        <f t="shared" si="61"/>
        <v>4696.919443155452</v>
      </c>
      <c r="Q320" s="7">
        <f t="shared" si="62"/>
        <v>0.0005683623342639997</v>
      </c>
    </row>
    <row r="321" spans="1:17" s="4" customFormat="1" ht="12.75">
      <c r="A321" s="25" t="s">
        <v>486</v>
      </c>
      <c r="B321" s="26" t="s">
        <v>170</v>
      </c>
      <c r="C321" s="58">
        <v>6323</v>
      </c>
      <c r="D321" s="119">
        <v>7231722.48</v>
      </c>
      <c r="E321" s="27">
        <v>506650</v>
      </c>
      <c r="F321" s="28">
        <f t="shared" si="53"/>
        <v>90252.010739248</v>
      </c>
      <c r="G321" s="29">
        <f t="shared" si="54"/>
        <v>0.004220927130315421</v>
      </c>
      <c r="H321" s="7">
        <f t="shared" si="55"/>
        <v>14.273606000197375</v>
      </c>
      <c r="I321" s="7">
        <f t="shared" si="63"/>
        <v>27022.010739248006</v>
      </c>
      <c r="J321" s="7">
        <f t="shared" si="64"/>
        <v>27022.010739248006</v>
      </c>
      <c r="K321" s="7">
        <f t="shared" si="56"/>
        <v>0.0032698651288658167</v>
      </c>
      <c r="L321" s="30">
        <f t="shared" si="57"/>
        <v>204190.9508863619</v>
      </c>
      <c r="M321" s="10">
        <f t="shared" si="58"/>
        <v>52625.089314518926</v>
      </c>
      <c r="N321" s="31">
        <f t="shared" si="59"/>
        <v>256816.04020088085</v>
      </c>
      <c r="O321" s="7">
        <f t="shared" si="60"/>
        <v>27022.010739248006</v>
      </c>
      <c r="P321" s="7">
        <f t="shared" si="61"/>
        <v>27022.010739248006</v>
      </c>
      <c r="Q321" s="7">
        <f t="shared" si="62"/>
        <v>0.0032698651288658167</v>
      </c>
    </row>
    <row r="322" spans="1:17" s="4" customFormat="1" ht="12.75">
      <c r="A322" s="25" t="s">
        <v>496</v>
      </c>
      <c r="B322" s="26" t="s">
        <v>455</v>
      </c>
      <c r="C322" s="58">
        <v>867</v>
      </c>
      <c r="D322" s="119">
        <v>10229671</v>
      </c>
      <c r="E322" s="27">
        <v>1296200</v>
      </c>
      <c r="F322" s="28">
        <f t="shared" si="53"/>
        <v>6842.4045340225275</v>
      </c>
      <c r="G322" s="29">
        <f t="shared" si="54"/>
        <v>0.0003200071743297935</v>
      </c>
      <c r="H322" s="7">
        <f t="shared" si="55"/>
        <v>7.892046752044438</v>
      </c>
      <c r="I322" s="7">
        <f t="shared" si="63"/>
        <v>-1827.5954659774723</v>
      </c>
      <c r="J322" s="7">
        <f t="shared" si="64"/>
        <v>0</v>
      </c>
      <c r="K322" s="7">
        <f t="shared" si="56"/>
        <v>0</v>
      </c>
      <c r="L322" s="30">
        <f t="shared" si="57"/>
        <v>15480.620062724327</v>
      </c>
      <c r="M322" s="10">
        <f t="shared" si="58"/>
        <v>0</v>
      </c>
      <c r="N322" s="31">
        <f t="shared" si="59"/>
        <v>15480.620062724327</v>
      </c>
      <c r="O322" s="7">
        <f t="shared" si="60"/>
        <v>-1827.5954659774723</v>
      </c>
      <c r="P322" s="7">
        <f t="shared" si="61"/>
        <v>0</v>
      </c>
      <c r="Q322" s="7">
        <f t="shared" si="62"/>
        <v>0</v>
      </c>
    </row>
    <row r="323" spans="1:17" s="4" customFormat="1" ht="12.75">
      <c r="A323" s="25" t="s">
        <v>496</v>
      </c>
      <c r="B323" s="26" t="s">
        <v>456</v>
      </c>
      <c r="C323" s="58">
        <v>8634</v>
      </c>
      <c r="D323" s="119">
        <v>22471605</v>
      </c>
      <c r="E323" s="27">
        <v>1554450</v>
      </c>
      <c r="F323" s="28">
        <f t="shared" si="53"/>
        <v>124815.74677217023</v>
      </c>
      <c r="G323" s="29">
        <f t="shared" si="54"/>
        <v>0.005837412014712332</v>
      </c>
      <c r="H323" s="7">
        <f t="shared" si="55"/>
        <v>14.456306088970376</v>
      </c>
      <c r="I323" s="7">
        <f t="shared" si="63"/>
        <v>38475.74677217022</v>
      </c>
      <c r="J323" s="7">
        <f t="shared" si="64"/>
        <v>38475.74677217022</v>
      </c>
      <c r="K323" s="7">
        <f t="shared" si="56"/>
        <v>0.004655852737659451</v>
      </c>
      <c r="L323" s="30">
        <f t="shared" si="57"/>
        <v>282389.7862246471</v>
      </c>
      <c r="M323" s="10">
        <f t="shared" si="58"/>
        <v>74931.12299697868</v>
      </c>
      <c r="N323" s="31">
        <f t="shared" si="59"/>
        <v>357320.90922162577</v>
      </c>
      <c r="O323" s="7">
        <f t="shared" si="60"/>
        <v>38475.74677217022</v>
      </c>
      <c r="P323" s="7">
        <f t="shared" si="61"/>
        <v>38475.74677217022</v>
      </c>
      <c r="Q323" s="7">
        <f t="shared" si="62"/>
        <v>0.004655852737659451</v>
      </c>
    </row>
    <row r="324" spans="1:17" s="4" customFormat="1" ht="12.75">
      <c r="A324" s="25" t="s">
        <v>490</v>
      </c>
      <c r="B324" s="26" t="s">
        <v>295</v>
      </c>
      <c r="C324" s="58">
        <v>7716</v>
      </c>
      <c r="D324" s="119">
        <v>9653478.309999999</v>
      </c>
      <c r="E324" s="27">
        <v>486700</v>
      </c>
      <c r="F324" s="28">
        <f t="shared" si="53"/>
        <v>153043.4325867269</v>
      </c>
      <c r="G324" s="29">
        <f t="shared" si="54"/>
        <v>0.007157571021750038</v>
      </c>
      <c r="H324" s="7">
        <f t="shared" si="55"/>
        <v>19.834555804396956</v>
      </c>
      <c r="I324" s="7">
        <f t="shared" si="63"/>
        <v>75883.4325867269</v>
      </c>
      <c r="J324" s="7">
        <f t="shared" si="64"/>
        <v>75883.4325867269</v>
      </c>
      <c r="K324" s="7">
        <f t="shared" si="56"/>
        <v>0.009182462122020587</v>
      </c>
      <c r="L324" s="30">
        <f t="shared" si="57"/>
        <v>346253.6044441482</v>
      </c>
      <c r="M324" s="10">
        <f t="shared" si="58"/>
        <v>147782.20821179022</v>
      </c>
      <c r="N324" s="31">
        <f t="shared" si="59"/>
        <v>494035.81265593844</v>
      </c>
      <c r="O324" s="7">
        <f t="shared" si="60"/>
        <v>75883.4325867269</v>
      </c>
      <c r="P324" s="7">
        <f t="shared" si="61"/>
        <v>75883.4325867269</v>
      </c>
      <c r="Q324" s="7">
        <f t="shared" si="62"/>
        <v>0.009182462122020587</v>
      </c>
    </row>
    <row r="325" spans="1:17" s="4" customFormat="1" ht="12.75">
      <c r="A325" s="9" t="s">
        <v>482</v>
      </c>
      <c r="B325" s="26" t="s">
        <v>57</v>
      </c>
      <c r="C325" s="58">
        <v>149</v>
      </c>
      <c r="D325" s="119">
        <v>535860</v>
      </c>
      <c r="E325" s="27">
        <v>48400</v>
      </c>
      <c r="F325" s="28">
        <f t="shared" si="53"/>
        <v>1649.651652892562</v>
      </c>
      <c r="G325" s="29">
        <f t="shared" si="54"/>
        <v>7.715129402912968E-05</v>
      </c>
      <c r="H325" s="7">
        <f t="shared" si="55"/>
        <v>11.071487603305785</v>
      </c>
      <c r="I325" s="7">
        <f t="shared" si="63"/>
        <v>159.651652892562</v>
      </c>
      <c r="J325" s="7">
        <f t="shared" si="64"/>
        <v>159.651652892562</v>
      </c>
      <c r="K325" s="7">
        <f t="shared" si="56"/>
        <v>1.9319042450121745E-05</v>
      </c>
      <c r="L325" s="30">
        <f t="shared" si="57"/>
        <v>3732.2596679711105</v>
      </c>
      <c r="M325" s="10">
        <f t="shared" si="58"/>
        <v>310.9199597970206</v>
      </c>
      <c r="N325" s="31">
        <f t="shared" si="59"/>
        <v>4043.179627768131</v>
      </c>
      <c r="O325" s="7">
        <f t="shared" si="60"/>
        <v>159.651652892562</v>
      </c>
      <c r="P325" s="7">
        <f t="shared" si="61"/>
        <v>159.651652892562</v>
      </c>
      <c r="Q325" s="7">
        <f t="shared" si="62"/>
        <v>1.9319042450121745E-05</v>
      </c>
    </row>
    <row r="326" spans="1:17" s="4" customFormat="1" ht="12.75">
      <c r="A326" s="25" t="s">
        <v>485</v>
      </c>
      <c r="B326" s="26" t="s">
        <v>139</v>
      </c>
      <c r="C326" s="58">
        <v>2229</v>
      </c>
      <c r="D326" s="119">
        <v>2801704</v>
      </c>
      <c r="E326" s="27">
        <v>226250</v>
      </c>
      <c r="F326" s="28">
        <f aca="true" t="shared" si="65" ref="F326:F389">(C326*D326)/E326</f>
        <v>27602.202059668507</v>
      </c>
      <c r="G326" s="29">
        <f aca="true" t="shared" si="66" ref="G326:G389">F326/$F$499</f>
        <v>0.0012909062366123828</v>
      </c>
      <c r="H326" s="7">
        <f aca="true" t="shared" si="67" ref="H326:H389">D326/E326</f>
        <v>12.383222099447513</v>
      </c>
      <c r="I326" s="7">
        <f t="shared" si="63"/>
        <v>5312.202059668507</v>
      </c>
      <c r="J326" s="7">
        <f t="shared" si="64"/>
        <v>5312.202059668507</v>
      </c>
      <c r="K326" s="7">
        <f aca="true" t="shared" si="68" ref="K326:K389">J326/$J$499</f>
        <v>0.0006428161264539048</v>
      </c>
      <c r="L326" s="30">
        <f aca="true" t="shared" si="69" ref="L326:L389">$B$508*G326</f>
        <v>62448.6904940526</v>
      </c>
      <c r="M326" s="10">
        <f aca="true" t="shared" si="70" ref="M326:M389">$G$508*K326</f>
        <v>10345.459134940982</v>
      </c>
      <c r="N326" s="31">
        <f aca="true" t="shared" si="71" ref="N326:N389">L326+M326</f>
        <v>72794.14962899359</v>
      </c>
      <c r="O326" s="7">
        <f aca="true" t="shared" si="72" ref="O326:O389">(H326-10)*C326</f>
        <v>5312.202059668507</v>
      </c>
      <c r="P326" s="7">
        <f aca="true" t="shared" si="73" ref="P326:P389">IF(O326&gt;0,O326,0)</f>
        <v>5312.202059668507</v>
      </c>
      <c r="Q326" s="7">
        <f aca="true" t="shared" si="74" ref="Q326:Q389">P326/$P$499</f>
        <v>0.0006428161264539048</v>
      </c>
    </row>
    <row r="327" spans="1:17" s="4" customFormat="1" ht="12.75">
      <c r="A327" s="25" t="s">
        <v>490</v>
      </c>
      <c r="B327" s="26" t="s">
        <v>296</v>
      </c>
      <c r="C327" s="58">
        <v>10129</v>
      </c>
      <c r="D327" s="119">
        <v>10002407.489999998</v>
      </c>
      <c r="E327" s="27">
        <v>420050</v>
      </c>
      <c r="F327" s="28">
        <f t="shared" si="65"/>
        <v>241196.01348937026</v>
      </c>
      <c r="G327" s="29">
        <f t="shared" si="66"/>
        <v>0.011280311526826488</v>
      </c>
      <c r="H327" s="7">
        <f t="shared" si="67"/>
        <v>23.81242111653374</v>
      </c>
      <c r="I327" s="7">
        <f aca="true" t="shared" si="75" ref="I327:I390">(H327-10)*C327</f>
        <v>139906.01348937026</v>
      </c>
      <c r="J327" s="7">
        <f aca="true" t="shared" si="76" ref="J327:J390">IF(I327&gt;0,I327,0)</f>
        <v>139906.01348937026</v>
      </c>
      <c r="K327" s="7">
        <f t="shared" si="68"/>
        <v>0.016929672600679804</v>
      </c>
      <c r="L327" s="30">
        <f t="shared" si="69"/>
        <v>545694.6935696012</v>
      </c>
      <c r="M327" s="10">
        <f t="shared" si="70"/>
        <v>272465.5291777629</v>
      </c>
      <c r="N327" s="31">
        <f t="shared" si="71"/>
        <v>818160.2227473641</v>
      </c>
      <c r="O327" s="7">
        <f t="shared" si="72"/>
        <v>139906.01348937026</v>
      </c>
      <c r="P327" s="7">
        <f t="shared" si="73"/>
        <v>139906.01348937026</v>
      </c>
      <c r="Q327" s="7">
        <f t="shared" si="74"/>
        <v>0.016929672600679804</v>
      </c>
    </row>
    <row r="328" spans="1:17" s="4" customFormat="1" ht="12.75">
      <c r="A328" s="25" t="s">
        <v>490</v>
      </c>
      <c r="B328" s="26" t="s">
        <v>297</v>
      </c>
      <c r="C328" s="58">
        <v>3680</v>
      </c>
      <c r="D328" s="119">
        <v>5050674.26</v>
      </c>
      <c r="E328" s="27">
        <v>352850</v>
      </c>
      <c r="F328" s="28">
        <f t="shared" si="65"/>
        <v>52675.30473799064</v>
      </c>
      <c r="G328" s="29">
        <f t="shared" si="66"/>
        <v>0.002463530962302743</v>
      </c>
      <c r="H328" s="7">
        <f t="shared" si="67"/>
        <v>14.313941504888762</v>
      </c>
      <c r="I328" s="7">
        <f t="shared" si="75"/>
        <v>15875.304737990644</v>
      </c>
      <c r="J328" s="7">
        <f t="shared" si="76"/>
        <v>15875.304737990644</v>
      </c>
      <c r="K328" s="7">
        <f t="shared" si="68"/>
        <v>0.001921030447133872</v>
      </c>
      <c r="L328" s="30">
        <f t="shared" si="69"/>
        <v>119175.41198892976</v>
      </c>
      <c r="M328" s="10">
        <f t="shared" si="70"/>
        <v>30916.99347593452</v>
      </c>
      <c r="N328" s="31">
        <f t="shared" si="71"/>
        <v>150092.40546486428</v>
      </c>
      <c r="O328" s="7">
        <f t="shared" si="72"/>
        <v>15875.304737990644</v>
      </c>
      <c r="P328" s="7">
        <f t="shared" si="73"/>
        <v>15875.304737990644</v>
      </c>
      <c r="Q328" s="7">
        <f t="shared" si="74"/>
        <v>0.001921030447133872</v>
      </c>
    </row>
    <row r="329" spans="1:17" s="4" customFormat="1" ht="12.75">
      <c r="A329" s="25" t="s">
        <v>485</v>
      </c>
      <c r="B329" s="26" t="s">
        <v>140</v>
      </c>
      <c r="C329" s="58">
        <v>65</v>
      </c>
      <c r="D329" s="119">
        <v>159641.28</v>
      </c>
      <c r="E329" s="27">
        <v>15100</v>
      </c>
      <c r="F329" s="28">
        <f t="shared" si="65"/>
        <v>687.1975629139073</v>
      </c>
      <c r="G329" s="29">
        <f t="shared" si="66"/>
        <v>3.2139016221702386E-05</v>
      </c>
      <c r="H329" s="7">
        <f t="shared" si="67"/>
        <v>10.572270198675497</v>
      </c>
      <c r="I329" s="7">
        <f t="shared" si="75"/>
        <v>37.197562913907305</v>
      </c>
      <c r="J329" s="7">
        <f t="shared" si="76"/>
        <v>37.197562913907305</v>
      </c>
      <c r="K329" s="7">
        <f t="shared" si="68"/>
        <v>4.501182943958918E-06</v>
      </c>
      <c r="L329" s="30">
        <f t="shared" si="69"/>
        <v>1554.7523281623721</v>
      </c>
      <c r="M329" s="10">
        <f t="shared" si="70"/>
        <v>72.44187301663713</v>
      </c>
      <c r="N329" s="31">
        <f t="shared" si="71"/>
        <v>1627.1942011790093</v>
      </c>
      <c r="O329" s="7">
        <f t="shared" si="72"/>
        <v>37.197562913907305</v>
      </c>
      <c r="P329" s="7">
        <f t="shared" si="73"/>
        <v>37.197562913907305</v>
      </c>
      <c r="Q329" s="7">
        <f t="shared" si="74"/>
        <v>4.501182943958918E-06</v>
      </c>
    </row>
    <row r="330" spans="1:17" s="4" customFormat="1" ht="12.75">
      <c r="A330" s="25" t="s">
        <v>485</v>
      </c>
      <c r="B330" s="26" t="s">
        <v>141</v>
      </c>
      <c r="C330" s="58">
        <v>687</v>
      </c>
      <c r="D330" s="119">
        <v>1179029</v>
      </c>
      <c r="E330" s="27">
        <v>145650</v>
      </c>
      <c r="F330" s="28">
        <f t="shared" si="65"/>
        <v>5561.228444902163</v>
      </c>
      <c r="G330" s="29">
        <f t="shared" si="66"/>
        <v>0.0002600888315805845</v>
      </c>
      <c r="H330" s="7">
        <f t="shared" si="67"/>
        <v>8.094946790250601</v>
      </c>
      <c r="I330" s="7">
        <f t="shared" si="75"/>
        <v>-1308.771555097837</v>
      </c>
      <c r="J330" s="7">
        <f t="shared" si="76"/>
        <v>0</v>
      </c>
      <c r="K330" s="7">
        <f t="shared" si="68"/>
        <v>0</v>
      </c>
      <c r="L330" s="30">
        <f t="shared" si="69"/>
        <v>12582.019114694775</v>
      </c>
      <c r="M330" s="10">
        <f t="shared" si="70"/>
        <v>0</v>
      </c>
      <c r="N330" s="31">
        <f t="shared" si="71"/>
        <v>12582.019114694775</v>
      </c>
      <c r="O330" s="7">
        <f t="shared" si="72"/>
        <v>-1308.771555097837</v>
      </c>
      <c r="P330" s="7">
        <f t="shared" si="73"/>
        <v>0</v>
      </c>
      <c r="Q330" s="7">
        <f t="shared" si="74"/>
        <v>0</v>
      </c>
    </row>
    <row r="331" spans="1:17" s="4" customFormat="1" ht="12.75">
      <c r="A331" s="25" t="s">
        <v>489</v>
      </c>
      <c r="B331" s="26" t="s">
        <v>238</v>
      </c>
      <c r="C331" s="58">
        <v>1763</v>
      </c>
      <c r="D331" s="119">
        <v>3268359.01</v>
      </c>
      <c r="E331" s="27">
        <v>278850</v>
      </c>
      <c r="F331" s="28">
        <f t="shared" si="65"/>
        <v>20663.85847097005</v>
      </c>
      <c r="G331" s="29">
        <f t="shared" si="66"/>
        <v>0.0009664121621523705</v>
      </c>
      <c r="H331" s="7">
        <f t="shared" si="67"/>
        <v>11.720849955173032</v>
      </c>
      <c r="I331" s="7">
        <f t="shared" si="75"/>
        <v>3033.858470970055</v>
      </c>
      <c r="J331" s="7">
        <f t="shared" si="76"/>
        <v>3033.858470970055</v>
      </c>
      <c r="K331" s="7">
        <f t="shared" si="68"/>
        <v>0.0003671195351029314</v>
      </c>
      <c r="L331" s="30">
        <f t="shared" si="69"/>
        <v>46751.0128096647</v>
      </c>
      <c r="M331" s="10">
        <f t="shared" si="70"/>
        <v>5908.40831731725</v>
      </c>
      <c r="N331" s="31">
        <f t="shared" si="71"/>
        <v>52659.42112698195</v>
      </c>
      <c r="O331" s="7">
        <f t="shared" si="72"/>
        <v>3033.858470970055</v>
      </c>
      <c r="P331" s="7">
        <f t="shared" si="73"/>
        <v>3033.858470970055</v>
      </c>
      <c r="Q331" s="7">
        <f t="shared" si="74"/>
        <v>0.0003671195351029314</v>
      </c>
    </row>
    <row r="332" spans="1:17" s="4" customFormat="1" ht="12.75">
      <c r="A332" s="25" t="s">
        <v>487</v>
      </c>
      <c r="B332" s="26" t="s">
        <v>192</v>
      </c>
      <c r="C332" s="58">
        <v>1545</v>
      </c>
      <c r="D332" s="119">
        <v>3397172</v>
      </c>
      <c r="E332" s="27">
        <v>362600</v>
      </c>
      <c r="F332" s="28">
        <f t="shared" si="65"/>
        <v>14474.988251516823</v>
      </c>
      <c r="G332" s="29">
        <f t="shared" si="66"/>
        <v>0.0006769696333785351</v>
      </c>
      <c r="H332" s="7">
        <f t="shared" si="67"/>
        <v>9.36892443463872</v>
      </c>
      <c r="I332" s="7">
        <f t="shared" si="75"/>
        <v>-975.0117484831784</v>
      </c>
      <c r="J332" s="7">
        <f t="shared" si="76"/>
        <v>0</v>
      </c>
      <c r="K332" s="7">
        <f t="shared" si="68"/>
        <v>0</v>
      </c>
      <c r="L332" s="30">
        <f t="shared" si="69"/>
        <v>32748.983551020265</v>
      </c>
      <c r="M332" s="10">
        <f t="shared" si="70"/>
        <v>0</v>
      </c>
      <c r="N332" s="31">
        <f t="shared" si="71"/>
        <v>32748.983551020265</v>
      </c>
      <c r="O332" s="7">
        <f t="shared" si="72"/>
        <v>-975.0117484831784</v>
      </c>
      <c r="P332" s="7">
        <f t="shared" si="73"/>
        <v>0</v>
      </c>
      <c r="Q332" s="7">
        <f t="shared" si="74"/>
        <v>0</v>
      </c>
    </row>
    <row r="333" spans="1:17" s="4" customFormat="1" ht="12.75">
      <c r="A333" s="9" t="s">
        <v>482</v>
      </c>
      <c r="B333" s="26" t="s">
        <v>58</v>
      </c>
      <c r="C333" s="58">
        <v>68</v>
      </c>
      <c r="D333" s="119">
        <v>188096</v>
      </c>
      <c r="E333" s="27">
        <v>9400</v>
      </c>
      <c r="F333" s="28">
        <f t="shared" si="65"/>
        <v>1360.6944680851063</v>
      </c>
      <c r="G333" s="29">
        <f t="shared" si="66"/>
        <v>6.363727688022468E-05</v>
      </c>
      <c r="H333" s="7">
        <f t="shared" si="67"/>
        <v>20.010212765957448</v>
      </c>
      <c r="I333" s="7">
        <f t="shared" si="75"/>
        <v>680.6944680851065</v>
      </c>
      <c r="J333" s="7">
        <f t="shared" si="76"/>
        <v>680.6944680851065</v>
      </c>
      <c r="K333" s="7">
        <f t="shared" si="68"/>
        <v>8.236911479612921E-05</v>
      </c>
      <c r="L333" s="30">
        <f t="shared" si="69"/>
        <v>3078.507559314521</v>
      </c>
      <c r="M333" s="10">
        <f t="shared" si="70"/>
        <v>1325.6455089350084</v>
      </c>
      <c r="N333" s="31">
        <f t="shared" si="71"/>
        <v>4404.1530682495295</v>
      </c>
      <c r="O333" s="7">
        <f t="shared" si="72"/>
        <v>680.6944680851065</v>
      </c>
      <c r="P333" s="7">
        <f t="shared" si="73"/>
        <v>680.6944680851065</v>
      </c>
      <c r="Q333" s="7">
        <f t="shared" si="74"/>
        <v>8.236911479612921E-05</v>
      </c>
    </row>
    <row r="334" spans="1:17" s="4" customFormat="1" ht="12.75">
      <c r="A334" s="25" t="s">
        <v>489</v>
      </c>
      <c r="B334" s="26" t="s">
        <v>239</v>
      </c>
      <c r="C334" s="58">
        <v>4090</v>
      </c>
      <c r="D334" s="119">
        <v>4896908.850000001</v>
      </c>
      <c r="E334" s="27">
        <v>436350</v>
      </c>
      <c r="F334" s="28">
        <f t="shared" si="65"/>
        <v>45899.752942591964</v>
      </c>
      <c r="G334" s="29">
        <f t="shared" si="66"/>
        <v>0.0021466503724765188</v>
      </c>
      <c r="H334" s="7">
        <f t="shared" si="67"/>
        <v>11.222433482296323</v>
      </c>
      <c r="I334" s="7">
        <f t="shared" si="75"/>
        <v>4999.752942591959</v>
      </c>
      <c r="J334" s="7">
        <f t="shared" si="76"/>
        <v>4999.752942591959</v>
      </c>
      <c r="K334" s="7">
        <f t="shared" si="68"/>
        <v>0.0006050074495818465</v>
      </c>
      <c r="L334" s="30">
        <f t="shared" si="69"/>
        <v>103846.04311891737</v>
      </c>
      <c r="M334" s="10">
        <f t="shared" si="70"/>
        <v>9736.96767769669</v>
      </c>
      <c r="N334" s="31">
        <f t="shared" si="71"/>
        <v>113583.01079661406</v>
      </c>
      <c r="O334" s="7">
        <f t="shared" si="72"/>
        <v>4999.752942591959</v>
      </c>
      <c r="P334" s="7">
        <f t="shared" si="73"/>
        <v>4999.752942591959</v>
      </c>
      <c r="Q334" s="7">
        <f t="shared" si="74"/>
        <v>0.0006050074495818465</v>
      </c>
    </row>
    <row r="335" spans="1:17" s="4" customFormat="1" ht="12.75">
      <c r="A335" s="25" t="s">
        <v>494</v>
      </c>
      <c r="B335" s="26" t="s">
        <v>385</v>
      </c>
      <c r="C335" s="58">
        <v>1549</v>
      </c>
      <c r="D335" s="119">
        <v>2191730</v>
      </c>
      <c r="E335" s="27">
        <v>167200</v>
      </c>
      <c r="F335" s="28">
        <f t="shared" si="65"/>
        <v>20304.96273923445</v>
      </c>
      <c r="G335" s="29">
        <f t="shared" si="66"/>
        <v>0.0009496272426959617</v>
      </c>
      <c r="H335" s="7">
        <f t="shared" si="67"/>
        <v>13.108433014354066</v>
      </c>
      <c r="I335" s="7">
        <f t="shared" si="75"/>
        <v>4814.962739234448</v>
      </c>
      <c r="J335" s="7">
        <f t="shared" si="76"/>
        <v>4814.962739234448</v>
      </c>
      <c r="K335" s="7">
        <f t="shared" si="68"/>
        <v>0.0005826464547637547</v>
      </c>
      <c r="L335" s="30">
        <f t="shared" si="69"/>
        <v>45939.02801141044</v>
      </c>
      <c r="M335" s="10">
        <f t="shared" si="70"/>
        <v>9377.09064819005</v>
      </c>
      <c r="N335" s="31">
        <f t="shared" si="71"/>
        <v>55316.118659600485</v>
      </c>
      <c r="O335" s="7">
        <f t="shared" si="72"/>
        <v>4814.962739234448</v>
      </c>
      <c r="P335" s="7">
        <f t="shared" si="73"/>
        <v>4814.962739234448</v>
      </c>
      <c r="Q335" s="7">
        <f t="shared" si="74"/>
        <v>0.0005826464547637547</v>
      </c>
    </row>
    <row r="336" spans="1:17" s="4" customFormat="1" ht="12.75">
      <c r="A336" s="25" t="s">
        <v>493</v>
      </c>
      <c r="B336" s="26" t="s">
        <v>361</v>
      </c>
      <c r="C336" s="58">
        <v>1972</v>
      </c>
      <c r="D336" s="119">
        <v>1625779.77</v>
      </c>
      <c r="E336" s="27">
        <v>122550</v>
      </c>
      <c r="F336" s="28">
        <f t="shared" si="65"/>
        <v>26161.05839608323</v>
      </c>
      <c r="G336" s="29">
        <f t="shared" si="66"/>
        <v>0.00122350649295588</v>
      </c>
      <c r="H336" s="7">
        <f t="shared" si="67"/>
        <v>13.266256793145654</v>
      </c>
      <c r="I336" s="7">
        <f t="shared" si="75"/>
        <v>6441.05839608323</v>
      </c>
      <c r="J336" s="7">
        <f t="shared" si="76"/>
        <v>6441.05839608323</v>
      </c>
      <c r="K336" s="7">
        <f t="shared" si="68"/>
        <v>0.0007794161746723908</v>
      </c>
      <c r="L336" s="30">
        <f t="shared" si="69"/>
        <v>59188.17039459997</v>
      </c>
      <c r="M336" s="10">
        <f t="shared" si="70"/>
        <v>12543.895295015525</v>
      </c>
      <c r="N336" s="31">
        <f t="shared" si="71"/>
        <v>71732.0656896155</v>
      </c>
      <c r="O336" s="7">
        <f t="shared" si="72"/>
        <v>6441.05839608323</v>
      </c>
      <c r="P336" s="7">
        <f t="shared" si="73"/>
        <v>6441.05839608323</v>
      </c>
      <c r="Q336" s="7">
        <f t="shared" si="74"/>
        <v>0.0007794161746723908</v>
      </c>
    </row>
    <row r="337" spans="1:17" s="4" customFormat="1" ht="12.75">
      <c r="A337" s="25" t="s">
        <v>489</v>
      </c>
      <c r="B337" s="26" t="s">
        <v>240</v>
      </c>
      <c r="C337" s="58">
        <v>5070</v>
      </c>
      <c r="D337" s="119">
        <v>5808165.87</v>
      </c>
      <c r="E337" s="27">
        <v>338400</v>
      </c>
      <c r="F337" s="28">
        <f t="shared" si="65"/>
        <v>87019.5063856383</v>
      </c>
      <c r="G337" s="29">
        <f t="shared" si="66"/>
        <v>0.004069748611263541</v>
      </c>
      <c r="H337" s="7">
        <f t="shared" si="67"/>
        <v>17.163610726950356</v>
      </c>
      <c r="I337" s="7">
        <f t="shared" si="75"/>
        <v>36319.506385638306</v>
      </c>
      <c r="J337" s="7">
        <f t="shared" si="76"/>
        <v>36319.506385638306</v>
      </c>
      <c r="K337" s="7">
        <f t="shared" si="68"/>
        <v>0.004394931545768567</v>
      </c>
      <c r="L337" s="30">
        <f t="shared" si="69"/>
        <v>196877.56105380907</v>
      </c>
      <c r="M337" s="10">
        <f t="shared" si="70"/>
        <v>70731.86691571296</v>
      </c>
      <c r="N337" s="31">
        <f t="shared" si="71"/>
        <v>267609.427969522</v>
      </c>
      <c r="O337" s="7">
        <f t="shared" si="72"/>
        <v>36319.506385638306</v>
      </c>
      <c r="P337" s="7">
        <f t="shared" si="73"/>
        <v>36319.506385638306</v>
      </c>
      <c r="Q337" s="7">
        <f t="shared" si="74"/>
        <v>0.004394931545768567</v>
      </c>
    </row>
    <row r="338" spans="1:17" s="4" customFormat="1" ht="12.75">
      <c r="A338" s="25" t="s">
        <v>491</v>
      </c>
      <c r="B338" s="26" t="s">
        <v>323</v>
      </c>
      <c r="C338" s="58">
        <v>849</v>
      </c>
      <c r="D338" s="119">
        <v>801140.01</v>
      </c>
      <c r="E338" s="27">
        <v>59800</v>
      </c>
      <c r="F338" s="28">
        <f t="shared" si="65"/>
        <v>11374.044623578595</v>
      </c>
      <c r="G338" s="29">
        <f t="shared" si="66"/>
        <v>0.0005319439770908439</v>
      </c>
      <c r="H338" s="7">
        <f t="shared" si="67"/>
        <v>13.396990133779264</v>
      </c>
      <c r="I338" s="7">
        <f t="shared" si="75"/>
        <v>2884.044623578595</v>
      </c>
      <c r="J338" s="7">
        <f t="shared" si="76"/>
        <v>2884.044623578595</v>
      </c>
      <c r="K338" s="7">
        <f t="shared" si="68"/>
        <v>0.00034899094059774724</v>
      </c>
      <c r="L338" s="30">
        <f t="shared" si="69"/>
        <v>25733.24370381531</v>
      </c>
      <c r="M338" s="10">
        <f t="shared" si="70"/>
        <v>5616.647383032806</v>
      </c>
      <c r="N338" s="31">
        <f t="shared" si="71"/>
        <v>31349.891086848118</v>
      </c>
      <c r="O338" s="7">
        <f t="shared" si="72"/>
        <v>2884.044623578595</v>
      </c>
      <c r="P338" s="7">
        <f t="shared" si="73"/>
        <v>2884.044623578595</v>
      </c>
      <c r="Q338" s="7">
        <f t="shared" si="74"/>
        <v>0.00034899094059774724</v>
      </c>
    </row>
    <row r="339" spans="1:17" s="4" customFormat="1" ht="12.75">
      <c r="A339" s="25" t="s">
        <v>496</v>
      </c>
      <c r="B339" s="26" t="s">
        <v>457</v>
      </c>
      <c r="C339" s="58">
        <v>1936</v>
      </c>
      <c r="D339" s="119">
        <v>2884787</v>
      </c>
      <c r="E339" s="27">
        <v>183250</v>
      </c>
      <c r="F339" s="28">
        <f t="shared" si="65"/>
        <v>30477.203994542975</v>
      </c>
      <c r="G339" s="29">
        <f t="shared" si="66"/>
        <v>0.0014253649989958753</v>
      </c>
      <c r="H339" s="7">
        <f t="shared" si="67"/>
        <v>15.742357435197817</v>
      </c>
      <c r="I339" s="7">
        <f t="shared" si="75"/>
        <v>11117.203994542975</v>
      </c>
      <c r="J339" s="7">
        <f t="shared" si="76"/>
        <v>11117.203994542975</v>
      </c>
      <c r="K339" s="7">
        <f t="shared" si="68"/>
        <v>0.001345264718566812</v>
      </c>
      <c r="L339" s="30">
        <f t="shared" si="69"/>
        <v>68953.24783381342</v>
      </c>
      <c r="M339" s="10">
        <f t="shared" si="70"/>
        <v>21650.64098249381</v>
      </c>
      <c r="N339" s="31">
        <f t="shared" si="71"/>
        <v>90603.88881630724</v>
      </c>
      <c r="O339" s="7">
        <f t="shared" si="72"/>
        <v>11117.203994542975</v>
      </c>
      <c r="P339" s="7">
        <f t="shared" si="73"/>
        <v>11117.203994542975</v>
      </c>
      <c r="Q339" s="7">
        <f t="shared" si="74"/>
        <v>0.001345264718566812</v>
      </c>
    </row>
    <row r="340" spans="1:17" s="4" customFormat="1" ht="12.75">
      <c r="A340" s="25" t="s">
        <v>490</v>
      </c>
      <c r="B340" s="26" t="s">
        <v>298</v>
      </c>
      <c r="C340" s="58">
        <v>367</v>
      </c>
      <c r="D340" s="119">
        <v>346912.67</v>
      </c>
      <c r="E340" s="27">
        <v>18000</v>
      </c>
      <c r="F340" s="28">
        <f t="shared" si="65"/>
        <v>7073.163882777778</v>
      </c>
      <c r="G340" s="29">
        <f t="shared" si="66"/>
        <v>0.00033079938148126677</v>
      </c>
      <c r="H340" s="7">
        <f t="shared" si="67"/>
        <v>19.27292611111111</v>
      </c>
      <c r="I340" s="7">
        <f t="shared" si="75"/>
        <v>3403.163882777778</v>
      </c>
      <c r="J340" s="7">
        <f t="shared" si="76"/>
        <v>3403.163882777778</v>
      </c>
      <c r="K340" s="7">
        <f t="shared" si="68"/>
        <v>0.0004118082483013746</v>
      </c>
      <c r="L340" s="30">
        <f t="shared" si="69"/>
        <v>16002.70229072461</v>
      </c>
      <c r="M340" s="10">
        <f t="shared" si="70"/>
        <v>6627.626826563445</v>
      </c>
      <c r="N340" s="31">
        <f t="shared" si="71"/>
        <v>22630.329117288056</v>
      </c>
      <c r="O340" s="7">
        <f t="shared" si="72"/>
        <v>3403.163882777778</v>
      </c>
      <c r="P340" s="7">
        <f t="shared" si="73"/>
        <v>3403.163882777778</v>
      </c>
      <c r="Q340" s="7">
        <f t="shared" si="74"/>
        <v>0.0004118082483013746</v>
      </c>
    </row>
    <row r="341" spans="1:17" s="4" customFormat="1" ht="12.75">
      <c r="A341" s="25" t="s">
        <v>490</v>
      </c>
      <c r="B341" s="26" t="s">
        <v>299</v>
      </c>
      <c r="C341" s="58">
        <v>992</v>
      </c>
      <c r="D341" s="119">
        <v>706603.63</v>
      </c>
      <c r="E341" s="27">
        <v>38250</v>
      </c>
      <c r="F341" s="28">
        <f t="shared" si="65"/>
        <v>18325.511136209152</v>
      </c>
      <c r="G341" s="29">
        <f t="shared" si="66"/>
        <v>0.0008570517875241644</v>
      </c>
      <c r="H341" s="7">
        <f t="shared" si="67"/>
        <v>18.47329751633987</v>
      </c>
      <c r="I341" s="7">
        <f t="shared" si="75"/>
        <v>8405.51113620915</v>
      </c>
      <c r="J341" s="7">
        <f t="shared" si="76"/>
        <v>8405.51113620915</v>
      </c>
      <c r="K341" s="7">
        <f t="shared" si="68"/>
        <v>0.0010171296288718915</v>
      </c>
      <c r="L341" s="30">
        <f t="shared" si="69"/>
        <v>41460.61138950243</v>
      </c>
      <c r="M341" s="10">
        <f t="shared" si="70"/>
        <v>16369.646898064251</v>
      </c>
      <c r="N341" s="31">
        <f t="shared" si="71"/>
        <v>57830.258287566685</v>
      </c>
      <c r="O341" s="7">
        <f t="shared" si="72"/>
        <v>8405.51113620915</v>
      </c>
      <c r="P341" s="7">
        <f t="shared" si="73"/>
        <v>8405.51113620915</v>
      </c>
      <c r="Q341" s="7">
        <f t="shared" si="74"/>
        <v>0.0010171296288718915</v>
      </c>
    </row>
    <row r="342" spans="1:17" s="4" customFormat="1" ht="12.75">
      <c r="A342" s="25" t="s">
        <v>495</v>
      </c>
      <c r="B342" s="26" t="s">
        <v>423</v>
      </c>
      <c r="C342" s="58">
        <v>814</v>
      </c>
      <c r="D342" s="119">
        <v>1307636</v>
      </c>
      <c r="E342" s="27">
        <v>70600</v>
      </c>
      <c r="F342" s="28">
        <f t="shared" si="65"/>
        <v>15076.709688385268</v>
      </c>
      <c r="G342" s="29">
        <f t="shared" si="66"/>
        <v>0.0007051110821614142</v>
      </c>
      <c r="H342" s="7">
        <f t="shared" si="67"/>
        <v>18.521756373937677</v>
      </c>
      <c r="I342" s="7">
        <f t="shared" si="75"/>
        <v>6936.709688385269</v>
      </c>
      <c r="J342" s="7">
        <f t="shared" si="76"/>
        <v>6936.709688385269</v>
      </c>
      <c r="K342" s="7">
        <f t="shared" si="68"/>
        <v>0.0008393936830974659</v>
      </c>
      <c r="L342" s="30">
        <f t="shared" si="69"/>
        <v>34110.35014392483</v>
      </c>
      <c r="M342" s="10">
        <f t="shared" si="70"/>
        <v>13509.171113234574</v>
      </c>
      <c r="N342" s="31">
        <f t="shared" si="71"/>
        <v>47619.5212571594</v>
      </c>
      <c r="O342" s="7">
        <f t="shared" si="72"/>
        <v>6936.709688385269</v>
      </c>
      <c r="P342" s="7">
        <f t="shared" si="73"/>
        <v>6936.709688385269</v>
      </c>
      <c r="Q342" s="7">
        <f t="shared" si="74"/>
        <v>0.0008393936830974659</v>
      </c>
    </row>
    <row r="343" spans="1:17" s="4" customFormat="1" ht="12.75">
      <c r="A343" s="25" t="s">
        <v>485</v>
      </c>
      <c r="B343" s="26" t="s">
        <v>142</v>
      </c>
      <c r="C343" s="58">
        <v>1259</v>
      </c>
      <c r="D343" s="119">
        <v>1848971</v>
      </c>
      <c r="E343" s="27">
        <v>185050</v>
      </c>
      <c r="F343" s="28">
        <f t="shared" si="65"/>
        <v>12579.597346663064</v>
      </c>
      <c r="G343" s="29">
        <f t="shared" si="66"/>
        <v>0.0005883255485839653</v>
      </c>
      <c r="H343" s="7">
        <f t="shared" si="67"/>
        <v>9.991737368278844</v>
      </c>
      <c r="I343" s="7">
        <f t="shared" si="75"/>
        <v>-10.4026533369349</v>
      </c>
      <c r="J343" s="7">
        <f t="shared" si="76"/>
        <v>0</v>
      </c>
      <c r="K343" s="7">
        <f t="shared" si="68"/>
        <v>0</v>
      </c>
      <c r="L343" s="30">
        <f t="shared" si="69"/>
        <v>28460.75032504133</v>
      </c>
      <c r="M343" s="10">
        <f t="shared" si="70"/>
        <v>0</v>
      </c>
      <c r="N343" s="31">
        <f t="shared" si="71"/>
        <v>28460.75032504133</v>
      </c>
      <c r="O343" s="7">
        <f t="shared" si="72"/>
        <v>-10.4026533369349</v>
      </c>
      <c r="P343" s="7">
        <f t="shared" si="73"/>
        <v>0</v>
      </c>
      <c r="Q343" s="7">
        <f t="shared" si="74"/>
        <v>0</v>
      </c>
    </row>
    <row r="344" spans="1:17" s="4" customFormat="1" ht="12.75">
      <c r="A344" s="25" t="s">
        <v>490</v>
      </c>
      <c r="B344" s="26" t="s">
        <v>309</v>
      </c>
      <c r="C344" s="58">
        <v>645</v>
      </c>
      <c r="D344" s="119">
        <v>131310</v>
      </c>
      <c r="E344" s="27">
        <v>9000</v>
      </c>
      <c r="F344" s="28">
        <f t="shared" si="65"/>
        <v>9410.55</v>
      </c>
      <c r="G344" s="29">
        <f t="shared" si="66"/>
        <v>0.0004401148016629856</v>
      </c>
      <c r="H344" s="7">
        <f t="shared" si="67"/>
        <v>14.59</v>
      </c>
      <c r="I344" s="7">
        <f t="shared" si="75"/>
        <v>2960.5499999999997</v>
      </c>
      <c r="J344" s="7">
        <f t="shared" si="76"/>
        <v>2960.5499999999997</v>
      </c>
      <c r="K344" s="7">
        <f t="shared" si="68"/>
        <v>0.0003582486625691088</v>
      </c>
      <c r="L344" s="30">
        <f t="shared" si="69"/>
        <v>21290.929001186523</v>
      </c>
      <c r="M344" s="10">
        <f t="shared" si="70"/>
        <v>5765.640820496348</v>
      </c>
      <c r="N344" s="31">
        <f t="shared" si="71"/>
        <v>27056.56982168287</v>
      </c>
      <c r="O344" s="7">
        <f t="shared" si="72"/>
        <v>2960.5499999999997</v>
      </c>
      <c r="P344" s="7">
        <f t="shared" si="73"/>
        <v>2960.5499999999997</v>
      </c>
      <c r="Q344" s="7">
        <f t="shared" si="74"/>
        <v>0.0003582486625691088</v>
      </c>
    </row>
    <row r="345" spans="1:17" s="4" customFormat="1" ht="12.75">
      <c r="A345" s="9" t="s">
        <v>482</v>
      </c>
      <c r="B345" s="26" t="s">
        <v>59</v>
      </c>
      <c r="C345" s="58">
        <v>356</v>
      </c>
      <c r="D345" s="119">
        <v>382969</v>
      </c>
      <c r="E345" s="27">
        <v>23200</v>
      </c>
      <c r="F345" s="28">
        <f t="shared" si="65"/>
        <v>5876.593275862069</v>
      </c>
      <c r="G345" s="29">
        <f t="shared" si="66"/>
        <v>0.0002748378876962632</v>
      </c>
      <c r="H345" s="7">
        <f t="shared" si="67"/>
        <v>16.50728448275862</v>
      </c>
      <c r="I345" s="7">
        <f t="shared" si="75"/>
        <v>2316.5932758620693</v>
      </c>
      <c r="J345" s="7">
        <f t="shared" si="76"/>
        <v>2316.5932758620693</v>
      </c>
      <c r="K345" s="7">
        <f t="shared" si="68"/>
        <v>0.00028032508918754184</v>
      </c>
      <c r="L345" s="30">
        <f t="shared" si="69"/>
        <v>13295.517287005483</v>
      </c>
      <c r="M345" s="10">
        <f t="shared" si="70"/>
        <v>4511.541691847024</v>
      </c>
      <c r="N345" s="31">
        <f t="shared" si="71"/>
        <v>17807.058978852507</v>
      </c>
      <c r="O345" s="7">
        <f t="shared" si="72"/>
        <v>2316.5932758620693</v>
      </c>
      <c r="P345" s="7">
        <f t="shared" si="73"/>
        <v>2316.5932758620693</v>
      </c>
      <c r="Q345" s="7">
        <f t="shared" si="74"/>
        <v>0.00028032508918754184</v>
      </c>
    </row>
    <row r="346" spans="1:17" s="4" customFormat="1" ht="12.75">
      <c r="A346" s="25" t="s">
        <v>495</v>
      </c>
      <c r="B346" s="26" t="s">
        <v>424</v>
      </c>
      <c r="C346" s="58">
        <v>903</v>
      </c>
      <c r="D346" s="119">
        <v>1552809.72</v>
      </c>
      <c r="E346" s="27">
        <v>98850</v>
      </c>
      <c r="F346" s="28">
        <f t="shared" si="65"/>
        <v>14184.99926312595</v>
      </c>
      <c r="G346" s="29">
        <f t="shared" si="66"/>
        <v>0.0006634073605985064</v>
      </c>
      <c r="H346" s="7">
        <f t="shared" si="67"/>
        <v>15.708747799696509</v>
      </c>
      <c r="I346" s="7">
        <f t="shared" si="75"/>
        <v>5154.999263125947</v>
      </c>
      <c r="J346" s="7">
        <f t="shared" si="76"/>
        <v>5154.999263125947</v>
      </c>
      <c r="K346" s="7">
        <f t="shared" si="68"/>
        <v>0.0006237934139128244</v>
      </c>
      <c r="L346" s="30">
        <f t="shared" si="69"/>
        <v>32092.897035040227</v>
      </c>
      <c r="M346" s="10">
        <f t="shared" si="70"/>
        <v>10039.308297818838</v>
      </c>
      <c r="N346" s="31">
        <f t="shared" si="71"/>
        <v>42132.20533285906</v>
      </c>
      <c r="O346" s="7">
        <f t="shared" si="72"/>
        <v>5154.999263125947</v>
      </c>
      <c r="P346" s="7">
        <f t="shared" si="73"/>
        <v>5154.999263125947</v>
      </c>
      <c r="Q346" s="7">
        <f t="shared" si="74"/>
        <v>0.0006237934139128244</v>
      </c>
    </row>
    <row r="347" spans="1:17" s="4" customFormat="1" ht="12.75">
      <c r="A347" s="25" t="s">
        <v>489</v>
      </c>
      <c r="B347" s="26" t="s">
        <v>241</v>
      </c>
      <c r="C347" s="58">
        <v>1543</v>
      </c>
      <c r="D347" s="119">
        <v>2059363</v>
      </c>
      <c r="E347" s="27">
        <v>125350</v>
      </c>
      <c r="F347" s="28">
        <f t="shared" si="65"/>
        <v>25349.797439170325</v>
      </c>
      <c r="G347" s="29">
        <f t="shared" si="66"/>
        <v>0.0011855652509297871</v>
      </c>
      <c r="H347" s="7">
        <f t="shared" si="67"/>
        <v>16.42890307140008</v>
      </c>
      <c r="I347" s="7">
        <f t="shared" si="75"/>
        <v>9919.797439170321</v>
      </c>
      <c r="J347" s="7">
        <f t="shared" si="76"/>
        <v>9919.797439170321</v>
      </c>
      <c r="K347" s="7">
        <f t="shared" si="68"/>
        <v>0.0012003695818477102</v>
      </c>
      <c r="L347" s="30">
        <f t="shared" si="69"/>
        <v>57352.73044315533</v>
      </c>
      <c r="M347" s="10">
        <f t="shared" si="70"/>
        <v>19318.703972686002</v>
      </c>
      <c r="N347" s="31">
        <f t="shared" si="71"/>
        <v>76671.43441584133</v>
      </c>
      <c r="O347" s="7">
        <f t="shared" si="72"/>
        <v>9919.797439170321</v>
      </c>
      <c r="P347" s="7">
        <f t="shared" si="73"/>
        <v>9919.797439170321</v>
      </c>
      <c r="Q347" s="7">
        <f t="shared" si="74"/>
        <v>0.0012003695818477102</v>
      </c>
    </row>
    <row r="348" spans="1:17" s="4" customFormat="1" ht="12.75">
      <c r="A348" s="25" t="s">
        <v>484</v>
      </c>
      <c r="B348" s="26" t="s">
        <v>112</v>
      </c>
      <c r="C348" s="58">
        <v>1012</v>
      </c>
      <c r="D348" s="119">
        <v>1666294.78</v>
      </c>
      <c r="E348" s="27">
        <v>79750</v>
      </c>
      <c r="F348" s="28">
        <f t="shared" si="65"/>
        <v>21144.706173793104</v>
      </c>
      <c r="G348" s="29">
        <f t="shared" si="66"/>
        <v>0.0009889005598929987</v>
      </c>
      <c r="H348" s="7">
        <f t="shared" si="67"/>
        <v>20.89397843260188</v>
      </c>
      <c r="I348" s="7">
        <f t="shared" si="75"/>
        <v>11024.706173793104</v>
      </c>
      <c r="J348" s="7">
        <f t="shared" si="76"/>
        <v>11024.706173793104</v>
      </c>
      <c r="K348" s="7">
        <f t="shared" si="68"/>
        <v>0.0013340717913829447</v>
      </c>
      <c r="L348" s="30">
        <f t="shared" si="69"/>
        <v>47838.90823566948</v>
      </c>
      <c r="M348" s="10">
        <f t="shared" si="70"/>
        <v>21470.502423400932</v>
      </c>
      <c r="N348" s="31">
        <f t="shared" si="71"/>
        <v>69309.41065907042</v>
      </c>
      <c r="O348" s="7">
        <f t="shared" si="72"/>
        <v>11024.706173793104</v>
      </c>
      <c r="P348" s="7">
        <f t="shared" si="73"/>
        <v>11024.706173793104</v>
      </c>
      <c r="Q348" s="7">
        <f t="shared" si="74"/>
        <v>0.0013340717913829447</v>
      </c>
    </row>
    <row r="349" spans="1:17" s="4" customFormat="1" ht="12.75">
      <c r="A349" s="25" t="s">
        <v>492</v>
      </c>
      <c r="B349" s="26" t="s">
        <v>334</v>
      </c>
      <c r="C349" s="58">
        <v>2205</v>
      </c>
      <c r="D349" s="119">
        <v>4847289.72</v>
      </c>
      <c r="E349" s="27">
        <v>634250</v>
      </c>
      <c r="F349" s="28">
        <f t="shared" si="65"/>
        <v>16851.83103287347</v>
      </c>
      <c r="G349" s="29">
        <f t="shared" si="66"/>
        <v>0.0007881303720495884</v>
      </c>
      <c r="H349" s="7">
        <f t="shared" si="67"/>
        <v>7.642553756405203</v>
      </c>
      <c r="I349" s="7">
        <f t="shared" si="75"/>
        <v>-5198.168967126528</v>
      </c>
      <c r="J349" s="7">
        <f t="shared" si="76"/>
        <v>0</v>
      </c>
      <c r="K349" s="7">
        <f t="shared" si="68"/>
        <v>0</v>
      </c>
      <c r="L349" s="30">
        <f t="shared" si="69"/>
        <v>38126.47911768184</v>
      </c>
      <c r="M349" s="10">
        <f t="shared" si="70"/>
        <v>0</v>
      </c>
      <c r="N349" s="31">
        <f t="shared" si="71"/>
        <v>38126.47911768184</v>
      </c>
      <c r="O349" s="7">
        <f t="shared" si="72"/>
        <v>-5198.168967126528</v>
      </c>
      <c r="P349" s="7">
        <f t="shared" si="73"/>
        <v>0</v>
      </c>
      <c r="Q349" s="7">
        <f t="shared" si="74"/>
        <v>0</v>
      </c>
    </row>
    <row r="350" spans="1:17" s="4" customFormat="1" ht="12.75">
      <c r="A350" s="25" t="s">
        <v>493</v>
      </c>
      <c r="B350" s="26" t="s">
        <v>362</v>
      </c>
      <c r="C350" s="58">
        <v>4149</v>
      </c>
      <c r="D350" s="119">
        <v>4245064.7700000005</v>
      </c>
      <c r="E350" s="27">
        <v>247400</v>
      </c>
      <c r="F350" s="28">
        <f t="shared" si="65"/>
        <v>71191.48638128539</v>
      </c>
      <c r="G350" s="29">
        <f t="shared" si="66"/>
        <v>0.0033295000726623375</v>
      </c>
      <c r="H350" s="7">
        <f t="shared" si="67"/>
        <v>17.15870966046888</v>
      </c>
      <c r="I350" s="7">
        <f t="shared" si="75"/>
        <v>29701.48638128538</v>
      </c>
      <c r="J350" s="7">
        <f t="shared" si="76"/>
        <v>29701.48638128538</v>
      </c>
      <c r="K350" s="7">
        <f t="shared" si="68"/>
        <v>0.003594101694756072</v>
      </c>
      <c r="L350" s="30">
        <f t="shared" si="69"/>
        <v>161067.40647814257</v>
      </c>
      <c r="M350" s="10">
        <f t="shared" si="70"/>
        <v>57843.340699989996</v>
      </c>
      <c r="N350" s="31">
        <f t="shared" si="71"/>
        <v>218910.74717813256</v>
      </c>
      <c r="O350" s="7">
        <f t="shared" si="72"/>
        <v>29701.48638128538</v>
      </c>
      <c r="P350" s="7">
        <f t="shared" si="73"/>
        <v>29701.48638128538</v>
      </c>
      <c r="Q350" s="7">
        <f t="shared" si="74"/>
        <v>0.003594101694756072</v>
      </c>
    </row>
    <row r="351" spans="1:17" s="4" customFormat="1" ht="12.75">
      <c r="A351" s="25" t="s">
        <v>486</v>
      </c>
      <c r="B351" s="26" t="s">
        <v>171</v>
      </c>
      <c r="C351" s="58">
        <v>2626</v>
      </c>
      <c r="D351" s="119">
        <v>2431951.47</v>
      </c>
      <c r="E351" s="27">
        <v>188650</v>
      </c>
      <c r="F351" s="28">
        <f t="shared" si="65"/>
        <v>33852.66133167241</v>
      </c>
      <c r="G351" s="29">
        <f t="shared" si="66"/>
        <v>0.0015832291765893838</v>
      </c>
      <c r="H351" s="7">
        <f t="shared" si="67"/>
        <v>12.891340948847072</v>
      </c>
      <c r="I351" s="7">
        <f t="shared" si="75"/>
        <v>7592.66133167241</v>
      </c>
      <c r="J351" s="7">
        <f t="shared" si="76"/>
        <v>7592.66133167241</v>
      </c>
      <c r="K351" s="7">
        <f t="shared" si="68"/>
        <v>0.0009187687312870344</v>
      </c>
      <c r="L351" s="30">
        <f t="shared" si="69"/>
        <v>76590.06210198658</v>
      </c>
      <c r="M351" s="10">
        <f t="shared" si="70"/>
        <v>14786.63022414572</v>
      </c>
      <c r="N351" s="31">
        <f t="shared" si="71"/>
        <v>91376.6923261323</v>
      </c>
      <c r="O351" s="7">
        <f t="shared" si="72"/>
        <v>7592.66133167241</v>
      </c>
      <c r="P351" s="7">
        <f t="shared" si="73"/>
        <v>7592.66133167241</v>
      </c>
      <c r="Q351" s="7">
        <f t="shared" si="74"/>
        <v>0.0009187687312870344</v>
      </c>
    </row>
    <row r="352" spans="1:17" s="4" customFormat="1" ht="12.75">
      <c r="A352" s="25" t="s">
        <v>495</v>
      </c>
      <c r="B352" s="33" t="s">
        <v>471</v>
      </c>
      <c r="C352" s="58">
        <v>753</v>
      </c>
      <c r="D352" s="119">
        <v>25988.4375</v>
      </c>
      <c r="E352" s="27">
        <v>1781.25</v>
      </c>
      <c r="F352" s="28">
        <f t="shared" si="65"/>
        <v>10986.27</v>
      </c>
      <c r="G352" s="29">
        <f t="shared" si="66"/>
        <v>0.0005138084428716717</v>
      </c>
      <c r="H352" s="7">
        <f t="shared" si="67"/>
        <v>14.59</v>
      </c>
      <c r="I352" s="7">
        <f t="shared" si="75"/>
        <v>3456.27</v>
      </c>
      <c r="J352" s="7">
        <f t="shared" si="76"/>
        <v>3456.27</v>
      </c>
      <c r="K352" s="7">
        <f t="shared" si="68"/>
        <v>0.0004182344851388201</v>
      </c>
      <c r="L352" s="30">
        <f t="shared" si="69"/>
        <v>24855.921764175902</v>
      </c>
      <c r="M352" s="10">
        <f t="shared" si="70"/>
        <v>6731.0504462538765</v>
      </c>
      <c r="N352" s="31">
        <f t="shared" si="71"/>
        <v>31586.97221042978</v>
      </c>
      <c r="O352" s="7">
        <f t="shared" si="72"/>
        <v>3456.27</v>
      </c>
      <c r="P352" s="7">
        <f t="shared" si="73"/>
        <v>3456.27</v>
      </c>
      <c r="Q352" s="7">
        <f t="shared" si="74"/>
        <v>0.0004182344851388201</v>
      </c>
    </row>
    <row r="353" spans="1:17" s="4" customFormat="1" ht="12.75">
      <c r="A353" s="25" t="s">
        <v>493</v>
      </c>
      <c r="B353" s="26" t="s">
        <v>363</v>
      </c>
      <c r="C353" s="58">
        <v>88</v>
      </c>
      <c r="D353" s="119">
        <v>819179.51</v>
      </c>
      <c r="E353" s="27">
        <v>115100</v>
      </c>
      <c r="F353" s="28">
        <f t="shared" si="65"/>
        <v>626.3057939183318</v>
      </c>
      <c r="G353" s="29">
        <f t="shared" si="66"/>
        <v>2.9291215738797982E-05</v>
      </c>
      <c r="H353" s="7">
        <f t="shared" si="67"/>
        <v>7.117111294526499</v>
      </c>
      <c r="I353" s="7">
        <f t="shared" si="75"/>
        <v>-253.6942060816681</v>
      </c>
      <c r="J353" s="7">
        <f t="shared" si="76"/>
        <v>0</v>
      </c>
      <c r="K353" s="7">
        <f t="shared" si="68"/>
        <v>0</v>
      </c>
      <c r="L353" s="30">
        <f t="shared" si="69"/>
        <v>1416.9875502863235</v>
      </c>
      <c r="M353" s="10">
        <f t="shared" si="70"/>
        <v>0</v>
      </c>
      <c r="N353" s="31">
        <f t="shared" si="71"/>
        <v>1416.9875502863235</v>
      </c>
      <c r="O353" s="7">
        <f t="shared" si="72"/>
        <v>-253.6942060816681</v>
      </c>
      <c r="P353" s="7">
        <f t="shared" si="73"/>
        <v>0</v>
      </c>
      <c r="Q353" s="7">
        <f t="shared" si="74"/>
        <v>0</v>
      </c>
    </row>
    <row r="354" spans="1:17" s="4" customFormat="1" ht="12.75">
      <c r="A354" s="25" t="s">
        <v>490</v>
      </c>
      <c r="B354" s="26" t="s">
        <v>300</v>
      </c>
      <c r="C354" s="58">
        <v>1403</v>
      </c>
      <c r="D354" s="119">
        <v>1097733.88</v>
      </c>
      <c r="E354" s="27">
        <v>74600</v>
      </c>
      <c r="F354" s="28">
        <f t="shared" si="65"/>
        <v>20645.04870831099</v>
      </c>
      <c r="G354" s="29">
        <f t="shared" si="66"/>
        <v>0.0009655324627764551</v>
      </c>
      <c r="H354" s="7">
        <f t="shared" si="67"/>
        <v>14.714931367292223</v>
      </c>
      <c r="I354" s="7">
        <f t="shared" si="75"/>
        <v>6615.048708310989</v>
      </c>
      <c r="J354" s="7">
        <f t="shared" si="76"/>
        <v>6615.048708310989</v>
      </c>
      <c r="K354" s="7">
        <f t="shared" si="68"/>
        <v>0.0008004703019985891</v>
      </c>
      <c r="L354" s="30">
        <f t="shared" si="69"/>
        <v>46708.45660186566</v>
      </c>
      <c r="M354" s="10">
        <f t="shared" si="70"/>
        <v>12882.739647095805</v>
      </c>
      <c r="N354" s="31">
        <f t="shared" si="71"/>
        <v>59591.19624896147</v>
      </c>
      <c r="O354" s="7">
        <f t="shared" si="72"/>
        <v>6615.048708310989</v>
      </c>
      <c r="P354" s="7">
        <f t="shared" si="73"/>
        <v>6615.048708310989</v>
      </c>
      <c r="Q354" s="7">
        <f t="shared" si="74"/>
        <v>0.0008004703019985891</v>
      </c>
    </row>
    <row r="355" spans="1:17" s="4" customFormat="1" ht="12.75">
      <c r="A355" s="9" t="s">
        <v>481</v>
      </c>
      <c r="B355" s="26" t="s">
        <v>10</v>
      </c>
      <c r="C355" s="58">
        <v>5419</v>
      </c>
      <c r="D355" s="119">
        <v>9276294.4</v>
      </c>
      <c r="E355" s="27">
        <v>658300</v>
      </c>
      <c r="F355" s="28">
        <f t="shared" si="65"/>
        <v>76360.68563512077</v>
      </c>
      <c r="G355" s="29">
        <f t="shared" si="66"/>
        <v>0.003571254391417162</v>
      </c>
      <c r="H355" s="7">
        <f t="shared" si="67"/>
        <v>14.09128725505089</v>
      </c>
      <c r="I355" s="7">
        <f t="shared" si="75"/>
        <v>22170.68563512077</v>
      </c>
      <c r="J355" s="7">
        <f t="shared" si="76"/>
        <v>22170.68563512077</v>
      </c>
      <c r="K355" s="7">
        <f t="shared" si="68"/>
        <v>0.0026828185563568152</v>
      </c>
      <c r="L355" s="30">
        <f t="shared" si="69"/>
        <v>172762.47789335164</v>
      </c>
      <c r="M355" s="10">
        <f t="shared" si="70"/>
        <v>43177.1833329092</v>
      </c>
      <c r="N355" s="31">
        <f t="shared" si="71"/>
        <v>215939.66122626083</v>
      </c>
      <c r="O355" s="7">
        <f t="shared" si="72"/>
        <v>22170.68563512077</v>
      </c>
      <c r="P355" s="7">
        <f t="shared" si="73"/>
        <v>22170.68563512077</v>
      </c>
      <c r="Q355" s="7">
        <f t="shared" si="74"/>
        <v>0.0026828185563568152</v>
      </c>
    </row>
    <row r="356" spans="1:17" s="4" customFormat="1" ht="12.75">
      <c r="A356" s="9" t="s">
        <v>482</v>
      </c>
      <c r="B356" s="26" t="s">
        <v>60</v>
      </c>
      <c r="C356" s="58">
        <v>397</v>
      </c>
      <c r="D356" s="119">
        <v>910263.38</v>
      </c>
      <c r="E356" s="27">
        <v>69650</v>
      </c>
      <c r="F356" s="28">
        <f t="shared" si="65"/>
        <v>5188.43592045944</v>
      </c>
      <c r="G356" s="29">
        <f t="shared" si="66"/>
        <v>0.00024265398367514298</v>
      </c>
      <c r="H356" s="7">
        <f t="shared" si="67"/>
        <v>13.069108111988514</v>
      </c>
      <c r="I356" s="7">
        <f t="shared" si="75"/>
        <v>1218.4359204594402</v>
      </c>
      <c r="J356" s="7">
        <f t="shared" si="76"/>
        <v>1218.4359204594402</v>
      </c>
      <c r="K356" s="7">
        <f t="shared" si="68"/>
        <v>0.0001474398469645017</v>
      </c>
      <c r="L356" s="30">
        <f t="shared" si="69"/>
        <v>11738.593473251596</v>
      </c>
      <c r="M356" s="10">
        <f t="shared" si="70"/>
        <v>2372.89148305551</v>
      </c>
      <c r="N356" s="31">
        <f t="shared" si="71"/>
        <v>14111.484956307106</v>
      </c>
      <c r="O356" s="7">
        <f t="shared" si="72"/>
        <v>1218.4359204594402</v>
      </c>
      <c r="P356" s="7">
        <f t="shared" si="73"/>
        <v>1218.4359204594402</v>
      </c>
      <c r="Q356" s="7">
        <f t="shared" si="74"/>
        <v>0.0001474398469645017</v>
      </c>
    </row>
    <row r="357" spans="1:17" s="4" customFormat="1" ht="12.75">
      <c r="A357" s="25" t="s">
        <v>489</v>
      </c>
      <c r="B357" s="26" t="s">
        <v>242</v>
      </c>
      <c r="C357" s="58">
        <v>1512</v>
      </c>
      <c r="D357" s="119">
        <v>1722330</v>
      </c>
      <c r="E357" s="27">
        <v>117650</v>
      </c>
      <c r="F357" s="28">
        <f t="shared" si="65"/>
        <v>22134.83178920527</v>
      </c>
      <c r="G357" s="29">
        <f t="shared" si="66"/>
        <v>0.0010352069860687873</v>
      </c>
      <c r="H357" s="7">
        <f t="shared" si="67"/>
        <v>14.63943901402465</v>
      </c>
      <c r="I357" s="7">
        <f t="shared" si="75"/>
        <v>7014.83178920527</v>
      </c>
      <c r="J357" s="7">
        <f t="shared" si="76"/>
        <v>7014.83178920527</v>
      </c>
      <c r="K357" s="7">
        <f t="shared" si="68"/>
        <v>0.0008488470407964928</v>
      </c>
      <c r="L357" s="30">
        <f t="shared" si="69"/>
        <v>50079.021106861546</v>
      </c>
      <c r="M357" s="10">
        <f t="shared" si="70"/>
        <v>13661.313104915418</v>
      </c>
      <c r="N357" s="31">
        <f t="shared" si="71"/>
        <v>63740.334211776964</v>
      </c>
      <c r="O357" s="7">
        <f t="shared" si="72"/>
        <v>7014.83178920527</v>
      </c>
      <c r="P357" s="7">
        <f t="shared" si="73"/>
        <v>7014.83178920527</v>
      </c>
      <c r="Q357" s="7">
        <f t="shared" si="74"/>
        <v>0.0008488470407964928</v>
      </c>
    </row>
    <row r="358" spans="1:17" s="4" customFormat="1" ht="12.75">
      <c r="A358" s="25" t="s">
        <v>483</v>
      </c>
      <c r="B358" s="26" t="s">
        <v>90</v>
      </c>
      <c r="C358" s="58">
        <v>66658</v>
      </c>
      <c r="D358" s="119">
        <v>148788130</v>
      </c>
      <c r="E358" s="27">
        <v>7996350</v>
      </c>
      <c r="F358" s="28">
        <f t="shared" si="65"/>
        <v>1240305.7857072288</v>
      </c>
      <c r="G358" s="29">
        <f t="shared" si="66"/>
        <v>0.05800691084771778</v>
      </c>
      <c r="H358" s="7">
        <f t="shared" si="67"/>
        <v>18.60700569634896</v>
      </c>
      <c r="I358" s="7">
        <f t="shared" si="75"/>
        <v>573725.7857072289</v>
      </c>
      <c r="J358" s="7">
        <f t="shared" si="76"/>
        <v>573725.7857072289</v>
      </c>
      <c r="K358" s="7">
        <f t="shared" si="68"/>
        <v>0.06942510527132659</v>
      </c>
      <c r="L358" s="30">
        <f t="shared" si="69"/>
        <v>2806133.7991141304</v>
      </c>
      <c r="M358" s="10">
        <f t="shared" si="70"/>
        <v>1117325.0949468645</v>
      </c>
      <c r="N358" s="31">
        <f t="shared" si="71"/>
        <v>3923458.894060995</v>
      </c>
      <c r="O358" s="7">
        <f t="shared" si="72"/>
        <v>573725.7857072289</v>
      </c>
      <c r="P358" s="7">
        <f t="shared" si="73"/>
        <v>573725.7857072289</v>
      </c>
      <c r="Q358" s="7">
        <f t="shared" si="74"/>
        <v>0.06942510527132659</v>
      </c>
    </row>
    <row r="359" spans="1:17" s="4" customFormat="1" ht="12.75">
      <c r="A359" s="25" t="s">
        <v>483</v>
      </c>
      <c r="B359" s="26" t="s">
        <v>91</v>
      </c>
      <c r="C359" s="58">
        <v>1496</v>
      </c>
      <c r="D359" s="119">
        <v>3448796</v>
      </c>
      <c r="E359" s="27">
        <v>228250</v>
      </c>
      <c r="F359" s="28">
        <f t="shared" si="65"/>
        <v>22604.15691566265</v>
      </c>
      <c r="G359" s="29">
        <f t="shared" si="66"/>
        <v>0.0010571564932650985</v>
      </c>
      <c r="H359" s="7">
        <f t="shared" si="67"/>
        <v>15.109730558598029</v>
      </c>
      <c r="I359" s="7">
        <f t="shared" si="75"/>
        <v>7644.156915662651</v>
      </c>
      <c r="J359" s="7">
        <f t="shared" si="76"/>
        <v>7644.156915662651</v>
      </c>
      <c r="K359" s="7">
        <f t="shared" si="68"/>
        <v>0.0009250000815742173</v>
      </c>
      <c r="L359" s="30">
        <f t="shared" si="69"/>
        <v>51140.84724304668</v>
      </c>
      <c r="M359" s="10">
        <f t="shared" si="70"/>
        <v>14886.917346852459</v>
      </c>
      <c r="N359" s="31">
        <f t="shared" si="71"/>
        <v>66027.76458989913</v>
      </c>
      <c r="O359" s="7">
        <f t="shared" si="72"/>
        <v>7644.156915662651</v>
      </c>
      <c r="P359" s="7">
        <f t="shared" si="73"/>
        <v>7644.156915662651</v>
      </c>
      <c r="Q359" s="7">
        <f t="shared" si="74"/>
        <v>0.0009250000815742173</v>
      </c>
    </row>
    <row r="360" spans="1:17" s="4" customFormat="1" ht="12.75">
      <c r="A360" s="9" t="s">
        <v>482</v>
      </c>
      <c r="B360" s="26" t="s">
        <v>61</v>
      </c>
      <c r="C360" s="58">
        <v>9432</v>
      </c>
      <c r="D360" s="119">
        <v>12847579</v>
      </c>
      <c r="E360" s="27">
        <v>553200</v>
      </c>
      <c r="F360" s="28">
        <f t="shared" si="65"/>
        <v>219049.82850325378</v>
      </c>
      <c r="G360" s="29">
        <f t="shared" si="66"/>
        <v>0.010244573571791293</v>
      </c>
      <c r="H360" s="7">
        <f t="shared" si="67"/>
        <v>23.224112436731744</v>
      </c>
      <c r="I360" s="7">
        <f t="shared" si="75"/>
        <v>124729.82850325381</v>
      </c>
      <c r="J360" s="7">
        <f t="shared" si="76"/>
        <v>124729.82850325381</v>
      </c>
      <c r="K360" s="7">
        <f t="shared" si="68"/>
        <v>0.015093240865300363</v>
      </c>
      <c r="L360" s="30">
        <f t="shared" si="69"/>
        <v>495589.98638600943</v>
      </c>
      <c r="M360" s="10">
        <f t="shared" si="70"/>
        <v>242910.0642623395</v>
      </c>
      <c r="N360" s="31">
        <f t="shared" si="71"/>
        <v>738500.0506483489</v>
      </c>
      <c r="O360" s="7">
        <f t="shared" si="72"/>
        <v>124729.82850325381</v>
      </c>
      <c r="P360" s="7">
        <f t="shared" si="73"/>
        <v>124729.82850325381</v>
      </c>
      <c r="Q360" s="7">
        <f t="shared" si="74"/>
        <v>0.015093240865300363</v>
      </c>
    </row>
    <row r="361" spans="1:17" s="4" customFormat="1" ht="12.75">
      <c r="A361" s="25" t="s">
        <v>495</v>
      </c>
      <c r="B361" s="26" t="s">
        <v>425</v>
      </c>
      <c r="C361" s="58">
        <v>820</v>
      </c>
      <c r="D361" s="119">
        <v>908617.49</v>
      </c>
      <c r="E361" s="27">
        <v>60450</v>
      </c>
      <c r="F361" s="28">
        <f t="shared" si="65"/>
        <v>12325.332370554177</v>
      </c>
      <c r="G361" s="29">
        <f t="shared" si="66"/>
        <v>0.0005764340247591085</v>
      </c>
      <c r="H361" s="7">
        <f t="shared" si="67"/>
        <v>15.030893134822167</v>
      </c>
      <c r="I361" s="7">
        <f t="shared" si="75"/>
        <v>4125.332370554177</v>
      </c>
      <c r="J361" s="7">
        <f t="shared" si="76"/>
        <v>4125.332370554177</v>
      </c>
      <c r="K361" s="7">
        <f t="shared" si="68"/>
        <v>0.0004991960292527014</v>
      </c>
      <c r="L361" s="30">
        <f t="shared" si="69"/>
        <v>27885.48771511708</v>
      </c>
      <c r="M361" s="10">
        <f t="shared" si="70"/>
        <v>8034.042564314783</v>
      </c>
      <c r="N361" s="31">
        <f t="shared" si="71"/>
        <v>35919.53027943186</v>
      </c>
      <c r="O361" s="7">
        <f t="shared" si="72"/>
        <v>4125.332370554177</v>
      </c>
      <c r="P361" s="7">
        <f t="shared" si="73"/>
        <v>4125.332370554177</v>
      </c>
      <c r="Q361" s="7">
        <f t="shared" si="74"/>
        <v>0.0004991960292527014</v>
      </c>
    </row>
    <row r="362" spans="1:17" s="4" customFormat="1" ht="12.75">
      <c r="A362" s="25" t="s">
        <v>494</v>
      </c>
      <c r="B362" s="26" t="s">
        <v>386</v>
      </c>
      <c r="C362" s="58">
        <v>717</v>
      </c>
      <c r="D362" s="119">
        <v>769918</v>
      </c>
      <c r="E362" s="27">
        <v>48750</v>
      </c>
      <c r="F362" s="28">
        <f t="shared" si="65"/>
        <v>11323.717046153846</v>
      </c>
      <c r="G362" s="29">
        <f t="shared" si="66"/>
        <v>0.0005295902451881951</v>
      </c>
      <c r="H362" s="7">
        <f t="shared" si="67"/>
        <v>15.793189743589744</v>
      </c>
      <c r="I362" s="7">
        <f t="shared" si="75"/>
        <v>4153.717046153847</v>
      </c>
      <c r="J362" s="7">
        <f t="shared" si="76"/>
        <v>4153.717046153847</v>
      </c>
      <c r="K362" s="7">
        <f t="shared" si="68"/>
        <v>0.0005026307870075239</v>
      </c>
      <c r="L362" s="30">
        <f t="shared" si="69"/>
        <v>25619.379915008914</v>
      </c>
      <c r="M362" s="10">
        <f t="shared" si="70"/>
        <v>8089.321429496592</v>
      </c>
      <c r="N362" s="31">
        <f t="shared" si="71"/>
        <v>33708.701344505505</v>
      </c>
      <c r="O362" s="7">
        <f t="shared" si="72"/>
        <v>4153.717046153847</v>
      </c>
      <c r="P362" s="7">
        <f t="shared" si="73"/>
        <v>4153.717046153847</v>
      </c>
      <c r="Q362" s="7">
        <f t="shared" si="74"/>
        <v>0.0005026307870075239</v>
      </c>
    </row>
    <row r="363" spans="1:17" s="4" customFormat="1" ht="12.75">
      <c r="A363" s="25" t="s">
        <v>486</v>
      </c>
      <c r="B363" s="26" t="s">
        <v>172</v>
      </c>
      <c r="C363" s="58">
        <v>1738</v>
      </c>
      <c r="D363" s="119">
        <v>1510569</v>
      </c>
      <c r="E363" s="27">
        <v>83950</v>
      </c>
      <c r="F363" s="28">
        <f t="shared" si="65"/>
        <v>31273.00681357951</v>
      </c>
      <c r="G363" s="29">
        <f t="shared" si="66"/>
        <v>0.0014625832912171705</v>
      </c>
      <c r="H363" s="7">
        <f t="shared" si="67"/>
        <v>17.9936748064324</v>
      </c>
      <c r="I363" s="7">
        <f t="shared" si="75"/>
        <v>13893.006813579508</v>
      </c>
      <c r="J363" s="7">
        <f t="shared" si="76"/>
        <v>13893.006813579508</v>
      </c>
      <c r="K363" s="7">
        <f t="shared" si="68"/>
        <v>0.0016811575923488457</v>
      </c>
      <c r="L363" s="30">
        <f t="shared" si="69"/>
        <v>70753.71447168803</v>
      </c>
      <c r="M363" s="10">
        <f t="shared" si="70"/>
        <v>27056.488559155536</v>
      </c>
      <c r="N363" s="31">
        <f t="shared" si="71"/>
        <v>97810.20303084356</v>
      </c>
      <c r="O363" s="7">
        <f t="shared" si="72"/>
        <v>13893.006813579508</v>
      </c>
      <c r="P363" s="7">
        <f t="shared" si="73"/>
        <v>13893.006813579508</v>
      </c>
      <c r="Q363" s="7">
        <f t="shared" si="74"/>
        <v>0.0016811575923488457</v>
      </c>
    </row>
    <row r="364" spans="1:17" s="4" customFormat="1" ht="12.75">
      <c r="A364" s="25" t="s">
        <v>484</v>
      </c>
      <c r="B364" s="26" t="s">
        <v>473</v>
      </c>
      <c r="C364" s="58">
        <v>1157</v>
      </c>
      <c r="D364" s="119">
        <v>5767919.85</v>
      </c>
      <c r="E364" s="27">
        <v>515900</v>
      </c>
      <c r="F364" s="28">
        <f t="shared" si="65"/>
        <v>12935.614007462686</v>
      </c>
      <c r="G364" s="29">
        <f t="shared" si="66"/>
        <v>0.0006049758189779959</v>
      </c>
      <c r="H364" s="7">
        <f t="shared" si="67"/>
        <v>11.180305970149252</v>
      </c>
      <c r="I364" s="7">
        <f t="shared" si="75"/>
        <v>1365.6140074626849</v>
      </c>
      <c r="J364" s="7">
        <f t="shared" si="76"/>
        <v>1365.6140074626849</v>
      </c>
      <c r="K364" s="7">
        <f t="shared" si="68"/>
        <v>0.00016524949477602063</v>
      </c>
      <c r="L364" s="30">
        <f t="shared" si="69"/>
        <v>29266.22136003124</v>
      </c>
      <c r="M364" s="10">
        <f t="shared" si="70"/>
        <v>2659.519300963828</v>
      </c>
      <c r="N364" s="31">
        <f t="shared" si="71"/>
        <v>31925.740660995067</v>
      </c>
      <c r="O364" s="7">
        <f t="shared" si="72"/>
        <v>1365.6140074626849</v>
      </c>
      <c r="P364" s="7">
        <f t="shared" si="73"/>
        <v>1365.6140074626849</v>
      </c>
      <c r="Q364" s="7">
        <f t="shared" si="74"/>
        <v>0.00016524949477602063</v>
      </c>
    </row>
    <row r="365" spans="1:17" s="4" customFormat="1" ht="12.75">
      <c r="A365" s="25" t="s">
        <v>484</v>
      </c>
      <c r="B365" s="26" t="s">
        <v>474</v>
      </c>
      <c r="C365" s="58">
        <v>185</v>
      </c>
      <c r="D365" s="119">
        <v>1043172.97</v>
      </c>
      <c r="E365" s="27">
        <v>198650</v>
      </c>
      <c r="F365" s="28">
        <f t="shared" si="65"/>
        <v>971.4925721117543</v>
      </c>
      <c r="G365" s="29">
        <f t="shared" si="66"/>
        <v>4.543499165213813E-05</v>
      </c>
      <c r="H365" s="7">
        <f t="shared" si="67"/>
        <v>5.251311200604078</v>
      </c>
      <c r="I365" s="7">
        <f t="shared" si="75"/>
        <v>-878.5074278882456</v>
      </c>
      <c r="J365" s="7">
        <f t="shared" si="76"/>
        <v>0</v>
      </c>
      <c r="K365" s="7">
        <f t="shared" si="68"/>
        <v>0</v>
      </c>
      <c r="L365" s="30">
        <f t="shared" si="69"/>
        <v>2197.9564826722603</v>
      </c>
      <c r="M365" s="10">
        <f t="shared" si="70"/>
        <v>0</v>
      </c>
      <c r="N365" s="31">
        <f t="shared" si="71"/>
        <v>2197.9564826722603</v>
      </c>
      <c r="O365" s="7">
        <f t="shared" si="72"/>
        <v>-878.5074278882456</v>
      </c>
      <c r="P365" s="7">
        <f t="shared" si="73"/>
        <v>0</v>
      </c>
      <c r="Q365" s="7">
        <f t="shared" si="74"/>
        <v>0</v>
      </c>
    </row>
    <row r="366" spans="1:17" s="4" customFormat="1" ht="12.75">
      <c r="A366" s="25" t="s">
        <v>483</v>
      </c>
      <c r="B366" s="26" t="s">
        <v>92</v>
      </c>
      <c r="C366" s="58">
        <v>4547</v>
      </c>
      <c r="D366" s="119">
        <v>11635863.34</v>
      </c>
      <c r="E366" s="27">
        <v>998250</v>
      </c>
      <c r="F366" s="28">
        <f t="shared" si="65"/>
        <v>53001.0223961733</v>
      </c>
      <c r="G366" s="29">
        <f t="shared" si="66"/>
        <v>0.0024787642018614504</v>
      </c>
      <c r="H366" s="7">
        <f t="shared" si="67"/>
        <v>11.656261798146756</v>
      </c>
      <c r="I366" s="7">
        <f t="shared" si="75"/>
        <v>7531.022396173302</v>
      </c>
      <c r="J366" s="7">
        <f t="shared" si="76"/>
        <v>7531.022396173302</v>
      </c>
      <c r="K366" s="7">
        <f t="shared" si="68"/>
        <v>0.0009113099597058286</v>
      </c>
      <c r="L366" s="30">
        <f t="shared" si="69"/>
        <v>119912.33294836356</v>
      </c>
      <c r="M366" s="10">
        <f t="shared" si="70"/>
        <v>14666.589028203885</v>
      </c>
      <c r="N366" s="31">
        <f t="shared" si="71"/>
        <v>134578.92197656745</v>
      </c>
      <c r="O366" s="7">
        <f t="shared" si="72"/>
        <v>7531.022396173302</v>
      </c>
      <c r="P366" s="7">
        <f t="shared" si="73"/>
        <v>7531.022396173302</v>
      </c>
      <c r="Q366" s="7">
        <f t="shared" si="74"/>
        <v>0.0009113099597058286</v>
      </c>
    </row>
    <row r="367" spans="1:17" s="4" customFormat="1" ht="12.75">
      <c r="A367" s="25" t="s">
        <v>486</v>
      </c>
      <c r="B367" s="26" t="s">
        <v>173</v>
      </c>
      <c r="C367" s="58">
        <v>2600</v>
      </c>
      <c r="D367" s="119">
        <v>4420186</v>
      </c>
      <c r="E367" s="27">
        <v>262500</v>
      </c>
      <c r="F367" s="28">
        <f t="shared" si="65"/>
        <v>43780.889904761905</v>
      </c>
      <c r="G367" s="29">
        <f t="shared" si="66"/>
        <v>0.0020475548907410612</v>
      </c>
      <c r="H367" s="7">
        <f t="shared" si="67"/>
        <v>16.83880380952381</v>
      </c>
      <c r="I367" s="7">
        <f t="shared" si="75"/>
        <v>17780.889904761905</v>
      </c>
      <c r="J367" s="7">
        <f t="shared" si="76"/>
        <v>17780.889904761905</v>
      </c>
      <c r="K367" s="7">
        <f t="shared" si="68"/>
        <v>0.002151620485271156</v>
      </c>
      <c r="L367" s="30">
        <f t="shared" si="69"/>
        <v>99052.21464962723</v>
      </c>
      <c r="M367" s="10">
        <f t="shared" si="70"/>
        <v>34628.10108244977</v>
      </c>
      <c r="N367" s="31">
        <f t="shared" si="71"/>
        <v>133680.315732077</v>
      </c>
      <c r="O367" s="7">
        <f t="shared" si="72"/>
        <v>17780.889904761905</v>
      </c>
      <c r="P367" s="7">
        <f t="shared" si="73"/>
        <v>17780.889904761905</v>
      </c>
      <c r="Q367" s="7">
        <f t="shared" si="74"/>
        <v>0.002151620485271156</v>
      </c>
    </row>
    <row r="368" spans="1:17" s="4" customFormat="1" ht="12.75">
      <c r="A368" s="9" t="s">
        <v>482</v>
      </c>
      <c r="B368" s="26" t="s">
        <v>62</v>
      </c>
      <c r="C368" s="58">
        <v>153</v>
      </c>
      <c r="D368" s="119">
        <v>206430</v>
      </c>
      <c r="E368" s="27">
        <v>11250</v>
      </c>
      <c r="F368" s="28">
        <f t="shared" si="65"/>
        <v>2807.448</v>
      </c>
      <c r="G368" s="29">
        <f t="shared" si="66"/>
        <v>0.00013129938416980364</v>
      </c>
      <c r="H368" s="7">
        <f t="shared" si="67"/>
        <v>18.349333333333334</v>
      </c>
      <c r="I368" s="7">
        <f t="shared" si="75"/>
        <v>1277.448</v>
      </c>
      <c r="J368" s="7">
        <f t="shared" si="76"/>
        <v>1277.448</v>
      </c>
      <c r="K368" s="7">
        <f t="shared" si="68"/>
        <v>0.00015458074935453987</v>
      </c>
      <c r="L368" s="30">
        <f t="shared" si="69"/>
        <v>6351.719723344874</v>
      </c>
      <c r="M368" s="10">
        <f t="shared" si="70"/>
        <v>2487.8169039068484</v>
      </c>
      <c r="N368" s="31">
        <f t="shared" si="71"/>
        <v>8839.536627251722</v>
      </c>
      <c r="O368" s="7">
        <f t="shared" si="72"/>
        <v>1277.448</v>
      </c>
      <c r="P368" s="7">
        <f t="shared" si="73"/>
        <v>1277.448</v>
      </c>
      <c r="Q368" s="7">
        <f t="shared" si="74"/>
        <v>0.00015458074935453987</v>
      </c>
    </row>
    <row r="369" spans="1:17" s="4" customFormat="1" ht="12.75">
      <c r="A369" s="25" t="s">
        <v>492</v>
      </c>
      <c r="B369" s="26" t="s">
        <v>335</v>
      </c>
      <c r="C369" s="58">
        <v>3395</v>
      </c>
      <c r="D369" s="119">
        <v>4874935</v>
      </c>
      <c r="E369" s="27">
        <v>260750</v>
      </c>
      <c r="F369" s="28">
        <f t="shared" si="65"/>
        <v>63472.308053691275</v>
      </c>
      <c r="G369" s="29">
        <f t="shared" si="66"/>
        <v>0.002968487736651127</v>
      </c>
      <c r="H369" s="7">
        <f t="shared" si="67"/>
        <v>18.695819750719078</v>
      </c>
      <c r="I369" s="7">
        <f t="shared" si="75"/>
        <v>29522.30805369127</v>
      </c>
      <c r="J369" s="7">
        <f t="shared" si="76"/>
        <v>29522.30805369127</v>
      </c>
      <c r="K369" s="7">
        <f t="shared" si="68"/>
        <v>0.0035724197788208705</v>
      </c>
      <c r="L369" s="30">
        <f t="shared" si="69"/>
        <v>143603.12673675618</v>
      </c>
      <c r="M369" s="10">
        <f t="shared" si="70"/>
        <v>57494.39274108881</v>
      </c>
      <c r="N369" s="31">
        <f t="shared" si="71"/>
        <v>201097.519477845</v>
      </c>
      <c r="O369" s="7">
        <f t="shared" si="72"/>
        <v>29522.30805369127</v>
      </c>
      <c r="P369" s="7">
        <f t="shared" si="73"/>
        <v>29522.30805369127</v>
      </c>
      <c r="Q369" s="7">
        <f t="shared" si="74"/>
        <v>0.0035724197788208705</v>
      </c>
    </row>
    <row r="370" spans="1:17" s="4" customFormat="1" ht="12.75">
      <c r="A370" s="25" t="s">
        <v>493</v>
      </c>
      <c r="B370" s="26" t="s">
        <v>364</v>
      </c>
      <c r="C370" s="58">
        <v>476</v>
      </c>
      <c r="D370" s="119">
        <v>505300.32</v>
      </c>
      <c r="E370" s="27">
        <v>32400</v>
      </c>
      <c r="F370" s="28">
        <f t="shared" si="65"/>
        <v>7423.547911111111</v>
      </c>
      <c r="G370" s="29">
        <f t="shared" si="66"/>
        <v>0.00034718622360375723</v>
      </c>
      <c r="H370" s="7">
        <f t="shared" si="67"/>
        <v>15.595688888888889</v>
      </c>
      <c r="I370" s="7">
        <f t="shared" si="75"/>
        <v>2663.547911111111</v>
      </c>
      <c r="J370" s="7">
        <f t="shared" si="76"/>
        <v>2663.547911111111</v>
      </c>
      <c r="K370" s="7">
        <f t="shared" si="68"/>
        <v>0.0003223091914827647</v>
      </c>
      <c r="L370" s="30">
        <f t="shared" si="69"/>
        <v>16795.429758342838</v>
      </c>
      <c r="M370" s="10">
        <f t="shared" si="70"/>
        <v>5187.232292530104</v>
      </c>
      <c r="N370" s="31">
        <f t="shared" si="71"/>
        <v>21982.662050872943</v>
      </c>
      <c r="O370" s="7">
        <f t="shared" si="72"/>
        <v>2663.547911111111</v>
      </c>
      <c r="P370" s="7">
        <f t="shared" si="73"/>
        <v>2663.547911111111</v>
      </c>
      <c r="Q370" s="7">
        <f t="shared" si="74"/>
        <v>0.0003223091914827647</v>
      </c>
    </row>
    <row r="371" spans="1:17" s="4" customFormat="1" ht="12.75">
      <c r="A371" s="25" t="s">
        <v>495</v>
      </c>
      <c r="B371" s="26" t="s">
        <v>426</v>
      </c>
      <c r="C371" s="58">
        <v>553</v>
      </c>
      <c r="D371" s="119">
        <v>732485</v>
      </c>
      <c r="E371" s="27">
        <v>50350</v>
      </c>
      <c r="F371" s="28">
        <f t="shared" si="65"/>
        <v>8044.969314796425</v>
      </c>
      <c r="G371" s="29">
        <f t="shared" si="66"/>
        <v>0.0003762490050386464</v>
      </c>
      <c r="H371" s="7">
        <f t="shared" si="67"/>
        <v>14.547864945382324</v>
      </c>
      <c r="I371" s="7">
        <f t="shared" si="75"/>
        <v>2514.9693147964254</v>
      </c>
      <c r="J371" s="7">
        <f t="shared" si="76"/>
        <v>2514.9693147964254</v>
      </c>
      <c r="K371" s="7">
        <f t="shared" si="68"/>
        <v>0.00030433007158405277</v>
      </c>
      <c r="L371" s="30">
        <f t="shared" si="69"/>
        <v>18201.3666042957</v>
      </c>
      <c r="M371" s="10">
        <f t="shared" si="70"/>
        <v>4897.8769970735175</v>
      </c>
      <c r="N371" s="31">
        <f t="shared" si="71"/>
        <v>23099.24360136922</v>
      </c>
      <c r="O371" s="7">
        <f t="shared" si="72"/>
        <v>2514.9693147964254</v>
      </c>
      <c r="P371" s="7">
        <f t="shared" si="73"/>
        <v>2514.9693147964254</v>
      </c>
      <c r="Q371" s="7">
        <f t="shared" si="74"/>
        <v>0.00030433007158405277</v>
      </c>
    </row>
    <row r="372" spans="1:17" s="4" customFormat="1" ht="12.75">
      <c r="A372" s="25" t="s">
        <v>487</v>
      </c>
      <c r="B372" s="26" t="s">
        <v>193</v>
      </c>
      <c r="C372" s="58">
        <v>7225</v>
      </c>
      <c r="D372" s="119">
        <v>15456293.67</v>
      </c>
      <c r="E372" s="27">
        <v>765100</v>
      </c>
      <c r="F372" s="28">
        <f t="shared" si="65"/>
        <v>145957.02753332898</v>
      </c>
      <c r="G372" s="29">
        <f t="shared" si="66"/>
        <v>0.006826152374106722</v>
      </c>
      <c r="H372" s="7">
        <f t="shared" si="67"/>
        <v>20.20166471049536</v>
      </c>
      <c r="I372" s="7">
        <f t="shared" si="75"/>
        <v>73707.02753332899</v>
      </c>
      <c r="J372" s="7">
        <f t="shared" si="76"/>
        <v>73707.02753332899</v>
      </c>
      <c r="K372" s="7">
        <f t="shared" si="68"/>
        <v>0.008919100854827512</v>
      </c>
      <c r="L372" s="30">
        <f t="shared" si="69"/>
        <v>330220.94462452614</v>
      </c>
      <c r="M372" s="10">
        <f t="shared" si="70"/>
        <v>143543.6816482106</v>
      </c>
      <c r="N372" s="31">
        <f t="shared" si="71"/>
        <v>473764.6262727367</v>
      </c>
      <c r="O372" s="7">
        <f t="shared" si="72"/>
        <v>73707.02753332899</v>
      </c>
      <c r="P372" s="7">
        <f t="shared" si="73"/>
        <v>73707.02753332899</v>
      </c>
      <c r="Q372" s="7">
        <f t="shared" si="74"/>
        <v>0.008919100854827512</v>
      </c>
    </row>
    <row r="373" spans="1:17" s="4" customFormat="1" ht="12.75">
      <c r="A373" s="25" t="s">
        <v>487</v>
      </c>
      <c r="B373" s="26" t="s">
        <v>194</v>
      </c>
      <c r="C373" s="58">
        <v>3313</v>
      </c>
      <c r="D373" s="119">
        <v>13146146.116</v>
      </c>
      <c r="E373" s="27">
        <v>996250</v>
      </c>
      <c r="F373" s="28">
        <f t="shared" si="65"/>
        <v>43717.12128713475</v>
      </c>
      <c r="G373" s="29">
        <f t="shared" si="66"/>
        <v>0.0020445725451290306</v>
      </c>
      <c r="H373" s="7">
        <f t="shared" si="67"/>
        <v>13.195629727478043</v>
      </c>
      <c r="I373" s="7">
        <f t="shared" si="75"/>
        <v>10587.121287134754</v>
      </c>
      <c r="J373" s="7">
        <f t="shared" si="76"/>
        <v>10587.121287134754</v>
      </c>
      <c r="K373" s="7">
        <f t="shared" si="68"/>
        <v>0.0012811207517430775</v>
      </c>
      <c r="L373" s="30">
        <f t="shared" si="69"/>
        <v>98907.94113634656</v>
      </c>
      <c r="M373" s="10">
        <f t="shared" si="70"/>
        <v>20618.310335799088</v>
      </c>
      <c r="N373" s="31">
        <f t="shared" si="71"/>
        <v>119526.25147214565</v>
      </c>
      <c r="O373" s="7">
        <f t="shared" si="72"/>
        <v>10587.121287134754</v>
      </c>
      <c r="P373" s="7">
        <f t="shared" si="73"/>
        <v>10587.121287134754</v>
      </c>
      <c r="Q373" s="7">
        <f t="shared" si="74"/>
        <v>0.0012811207517430775</v>
      </c>
    </row>
    <row r="374" spans="1:17" s="4" customFormat="1" ht="12.75">
      <c r="A374" s="25" t="s">
        <v>486</v>
      </c>
      <c r="B374" s="26" t="s">
        <v>174</v>
      </c>
      <c r="C374" s="58">
        <v>1008</v>
      </c>
      <c r="D374" s="119">
        <v>2007678.46</v>
      </c>
      <c r="E374" s="27">
        <v>296300</v>
      </c>
      <c r="F374" s="28">
        <f t="shared" si="65"/>
        <v>6830.036745460682</v>
      </c>
      <c r="G374" s="29">
        <f t="shared" si="66"/>
        <v>0.000319428754703958</v>
      </c>
      <c r="H374" s="7">
        <f t="shared" si="67"/>
        <v>6.775830104623692</v>
      </c>
      <c r="I374" s="7">
        <f t="shared" si="75"/>
        <v>-3249.9632545393183</v>
      </c>
      <c r="J374" s="7">
        <f t="shared" si="76"/>
        <v>0</v>
      </c>
      <c r="K374" s="7">
        <f t="shared" si="68"/>
        <v>0</v>
      </c>
      <c r="L374" s="30">
        <f t="shared" si="69"/>
        <v>15452.638519863182</v>
      </c>
      <c r="M374" s="10">
        <f t="shared" si="70"/>
        <v>0</v>
      </c>
      <c r="N374" s="31">
        <f t="shared" si="71"/>
        <v>15452.638519863182</v>
      </c>
      <c r="O374" s="7">
        <f t="shared" si="72"/>
        <v>-3249.9632545393183</v>
      </c>
      <c r="P374" s="7">
        <f t="shared" si="73"/>
        <v>0</v>
      </c>
      <c r="Q374" s="7">
        <f t="shared" si="74"/>
        <v>0</v>
      </c>
    </row>
    <row r="375" spans="1:17" s="4" customFormat="1" ht="12.75">
      <c r="A375" s="25" t="s">
        <v>495</v>
      </c>
      <c r="B375" s="26" t="s">
        <v>427</v>
      </c>
      <c r="C375" s="58">
        <v>296</v>
      </c>
      <c r="D375" s="119">
        <v>590181</v>
      </c>
      <c r="E375" s="27">
        <v>75050</v>
      </c>
      <c r="F375" s="28">
        <f t="shared" si="65"/>
        <v>2327.6958827448366</v>
      </c>
      <c r="G375" s="29">
        <f t="shared" si="66"/>
        <v>0.00010886222503105472</v>
      </c>
      <c r="H375" s="7">
        <f t="shared" si="67"/>
        <v>7.863837441705529</v>
      </c>
      <c r="I375" s="7">
        <f t="shared" si="75"/>
        <v>-632.3041172551633</v>
      </c>
      <c r="J375" s="7">
        <f t="shared" si="76"/>
        <v>0</v>
      </c>
      <c r="K375" s="7">
        <f t="shared" si="68"/>
        <v>0</v>
      </c>
      <c r="L375" s="30">
        <f t="shared" si="69"/>
        <v>5266.303008418691</v>
      </c>
      <c r="M375" s="10">
        <f t="shared" si="70"/>
        <v>0</v>
      </c>
      <c r="N375" s="31">
        <f t="shared" si="71"/>
        <v>5266.303008418691</v>
      </c>
      <c r="O375" s="7">
        <f t="shared" si="72"/>
        <v>-632.3041172551633</v>
      </c>
      <c r="P375" s="7">
        <f t="shared" si="73"/>
        <v>0</v>
      </c>
      <c r="Q375" s="7">
        <f t="shared" si="74"/>
        <v>0</v>
      </c>
    </row>
    <row r="376" spans="1:17" s="4" customFormat="1" ht="12.75">
      <c r="A376" s="25" t="s">
        <v>489</v>
      </c>
      <c r="B376" s="26" t="s">
        <v>243</v>
      </c>
      <c r="C376" s="58">
        <v>366</v>
      </c>
      <c r="D376" s="119">
        <v>1282502</v>
      </c>
      <c r="E376" s="27">
        <v>167800</v>
      </c>
      <c r="F376" s="28">
        <f t="shared" si="65"/>
        <v>2797.3523957091775</v>
      </c>
      <c r="G376" s="29">
        <f t="shared" si="66"/>
        <v>0.000130827230588969</v>
      </c>
      <c r="H376" s="7">
        <f t="shared" si="67"/>
        <v>7.643039332538737</v>
      </c>
      <c r="I376" s="7">
        <f t="shared" si="75"/>
        <v>-862.6476042908223</v>
      </c>
      <c r="J376" s="7">
        <f t="shared" si="76"/>
        <v>0</v>
      </c>
      <c r="K376" s="7">
        <f t="shared" si="68"/>
        <v>0</v>
      </c>
      <c r="L376" s="30">
        <f t="shared" si="69"/>
        <v>6328.878891068336</v>
      </c>
      <c r="M376" s="10">
        <f t="shared" si="70"/>
        <v>0</v>
      </c>
      <c r="N376" s="31">
        <f t="shared" si="71"/>
        <v>6328.878891068336</v>
      </c>
      <c r="O376" s="7">
        <f t="shared" si="72"/>
        <v>-862.6476042908223</v>
      </c>
      <c r="P376" s="7">
        <f t="shared" si="73"/>
        <v>0</v>
      </c>
      <c r="Q376" s="7">
        <f t="shared" si="74"/>
        <v>0</v>
      </c>
    </row>
    <row r="377" spans="1:17" s="4" customFormat="1" ht="12.75">
      <c r="A377" s="25" t="s">
        <v>489</v>
      </c>
      <c r="B377" s="26" t="s">
        <v>244</v>
      </c>
      <c r="C377" s="58">
        <v>5678</v>
      </c>
      <c r="D377" s="119">
        <v>12455137</v>
      </c>
      <c r="E377" s="27">
        <v>535850</v>
      </c>
      <c r="F377" s="28">
        <f t="shared" si="65"/>
        <v>131977.73236166837</v>
      </c>
      <c r="G377" s="29">
        <f t="shared" si="66"/>
        <v>0.006172365430531295</v>
      </c>
      <c r="H377" s="7">
        <f t="shared" si="67"/>
        <v>23.243700662498835</v>
      </c>
      <c r="I377" s="7">
        <f t="shared" si="75"/>
        <v>75197.73236166839</v>
      </c>
      <c r="J377" s="7">
        <f t="shared" si="76"/>
        <v>75197.73236166839</v>
      </c>
      <c r="K377" s="7">
        <f t="shared" si="68"/>
        <v>0.0090994872732423</v>
      </c>
      <c r="L377" s="30">
        <f t="shared" si="69"/>
        <v>298593.4434703475</v>
      </c>
      <c r="M377" s="10">
        <f t="shared" si="70"/>
        <v>146446.81404238893</v>
      </c>
      <c r="N377" s="31">
        <f t="shared" si="71"/>
        <v>445040.2575127364</v>
      </c>
      <c r="O377" s="7">
        <f t="shared" si="72"/>
        <v>75197.73236166839</v>
      </c>
      <c r="P377" s="7">
        <f t="shared" si="73"/>
        <v>75197.73236166839</v>
      </c>
      <c r="Q377" s="7">
        <f t="shared" si="74"/>
        <v>0.0090994872732423</v>
      </c>
    </row>
    <row r="378" spans="1:17" s="4" customFormat="1" ht="12.75">
      <c r="A378" s="9" t="s">
        <v>481</v>
      </c>
      <c r="B378" s="26" t="s">
        <v>11</v>
      </c>
      <c r="C378" s="58">
        <v>4935</v>
      </c>
      <c r="D378" s="119">
        <v>5263179</v>
      </c>
      <c r="E378" s="27">
        <v>284650</v>
      </c>
      <c r="F378" s="28">
        <f t="shared" si="65"/>
        <v>91248.15866854032</v>
      </c>
      <c r="G378" s="29">
        <f t="shared" si="66"/>
        <v>0.004267515209474182</v>
      </c>
      <c r="H378" s="7">
        <f t="shared" si="67"/>
        <v>18.490001756543123</v>
      </c>
      <c r="I378" s="7">
        <f t="shared" si="75"/>
        <v>41898.15866854031</v>
      </c>
      <c r="J378" s="7">
        <f t="shared" si="76"/>
        <v>41898.15866854031</v>
      </c>
      <c r="K378" s="7">
        <f t="shared" si="68"/>
        <v>0.005069990139370347</v>
      </c>
      <c r="L378" s="30">
        <f t="shared" si="69"/>
        <v>206444.6889608891</v>
      </c>
      <c r="M378" s="10">
        <f t="shared" si="70"/>
        <v>81596.23513298846</v>
      </c>
      <c r="N378" s="31">
        <f t="shared" si="71"/>
        <v>288040.92409387755</v>
      </c>
      <c r="O378" s="7">
        <f t="shared" si="72"/>
        <v>41898.15866854031</v>
      </c>
      <c r="P378" s="7">
        <f t="shared" si="73"/>
        <v>41898.15866854031</v>
      </c>
      <c r="Q378" s="7">
        <f t="shared" si="74"/>
        <v>0.005069990139370347</v>
      </c>
    </row>
    <row r="379" spans="1:17" s="4" customFormat="1" ht="12.75">
      <c r="A379" s="25" t="s">
        <v>496</v>
      </c>
      <c r="B379" s="26" t="s">
        <v>458</v>
      </c>
      <c r="C379" s="58">
        <v>18699</v>
      </c>
      <c r="D379" s="119">
        <v>36524935</v>
      </c>
      <c r="E379" s="27">
        <v>2122650</v>
      </c>
      <c r="F379" s="28">
        <f t="shared" si="65"/>
        <v>321758.06636280124</v>
      </c>
      <c r="G379" s="29">
        <f t="shared" si="66"/>
        <v>0.015048056443112256</v>
      </c>
      <c r="H379" s="7">
        <f t="shared" si="67"/>
        <v>17.207233882175583</v>
      </c>
      <c r="I379" s="7">
        <f t="shared" si="75"/>
        <v>134768.0663628012</v>
      </c>
      <c r="J379" s="7">
        <f t="shared" si="76"/>
        <v>134768.0663628012</v>
      </c>
      <c r="K379" s="7">
        <f t="shared" si="68"/>
        <v>0.01630794262265405</v>
      </c>
      <c r="L379" s="30">
        <f t="shared" si="69"/>
        <v>727962.5682334682</v>
      </c>
      <c r="M379" s="10">
        <f t="shared" si="70"/>
        <v>262459.42974134116</v>
      </c>
      <c r="N379" s="31">
        <f t="shared" si="71"/>
        <v>990421.9979748094</v>
      </c>
      <c r="O379" s="7">
        <f t="shared" si="72"/>
        <v>134768.0663628012</v>
      </c>
      <c r="P379" s="7">
        <f t="shared" si="73"/>
        <v>134768.0663628012</v>
      </c>
      <c r="Q379" s="7">
        <f t="shared" si="74"/>
        <v>0.01630794262265405</v>
      </c>
    </row>
    <row r="380" spans="1:17" s="4" customFormat="1" ht="12.75">
      <c r="A380" s="9" t="s">
        <v>482</v>
      </c>
      <c r="B380" s="26" t="s">
        <v>502</v>
      </c>
      <c r="C380" s="58">
        <v>729</v>
      </c>
      <c r="D380" s="119">
        <v>883805</v>
      </c>
      <c r="E380" s="27">
        <v>65600</v>
      </c>
      <c r="F380" s="28">
        <f t="shared" si="65"/>
        <v>9821.552515243902</v>
      </c>
      <c r="G380" s="29">
        <f t="shared" si="66"/>
        <v>0.0004593366633479624</v>
      </c>
      <c r="H380" s="7">
        <f t="shared" si="67"/>
        <v>13.472637195121951</v>
      </c>
      <c r="I380" s="7">
        <f t="shared" si="75"/>
        <v>2531.5525152439022</v>
      </c>
      <c r="J380" s="7">
        <f t="shared" si="76"/>
        <v>2531.5525152439022</v>
      </c>
      <c r="K380" s="7">
        <f t="shared" si="68"/>
        <v>0.0003063367626993604</v>
      </c>
      <c r="L380" s="30">
        <f t="shared" si="69"/>
        <v>22220.80295875192</v>
      </c>
      <c r="M380" s="10">
        <f t="shared" si="70"/>
        <v>4930.172610197581</v>
      </c>
      <c r="N380" s="31">
        <f t="shared" si="71"/>
        <v>27150.9755689495</v>
      </c>
      <c r="O380" s="7">
        <f t="shared" si="72"/>
        <v>2531.5525152439022</v>
      </c>
      <c r="P380" s="7">
        <f t="shared" si="73"/>
        <v>2531.5525152439022</v>
      </c>
      <c r="Q380" s="7">
        <f t="shared" si="74"/>
        <v>0.0003063367626993604</v>
      </c>
    </row>
    <row r="381" spans="1:17" s="4" customFormat="1" ht="12.75">
      <c r="A381" s="25" t="s">
        <v>493</v>
      </c>
      <c r="B381" s="26" t="s">
        <v>503</v>
      </c>
      <c r="C381" s="58">
        <v>2021</v>
      </c>
      <c r="D381" s="119">
        <v>2176055.32</v>
      </c>
      <c r="E381" s="27">
        <v>151650</v>
      </c>
      <c r="F381" s="28">
        <f t="shared" si="65"/>
        <v>28999.721739004282</v>
      </c>
      <c r="G381" s="29">
        <f t="shared" si="66"/>
        <v>0.001356265763578499</v>
      </c>
      <c r="H381" s="7">
        <f t="shared" si="67"/>
        <v>14.349194329047148</v>
      </c>
      <c r="I381" s="7">
        <f t="shared" si="75"/>
        <v>8789.721739004286</v>
      </c>
      <c r="J381" s="7">
        <f t="shared" si="76"/>
        <v>8789.721739004286</v>
      </c>
      <c r="K381" s="7">
        <f t="shared" si="68"/>
        <v>0.0010636219815077965</v>
      </c>
      <c r="L381" s="30">
        <f t="shared" si="69"/>
        <v>65610.51337055812</v>
      </c>
      <c r="M381" s="10">
        <f t="shared" si="70"/>
        <v>17117.893114187318</v>
      </c>
      <c r="N381" s="31">
        <f t="shared" si="71"/>
        <v>82728.40648474544</v>
      </c>
      <c r="O381" s="7">
        <f t="shared" si="72"/>
        <v>8789.721739004286</v>
      </c>
      <c r="P381" s="7">
        <f t="shared" si="73"/>
        <v>8789.721739004286</v>
      </c>
      <c r="Q381" s="7">
        <f t="shared" si="74"/>
        <v>0.0010636219815077965</v>
      </c>
    </row>
    <row r="382" spans="1:17" s="4" customFormat="1" ht="12.75">
      <c r="A382" s="9" t="s">
        <v>482</v>
      </c>
      <c r="B382" s="26" t="s">
        <v>504</v>
      </c>
      <c r="C382" s="58">
        <v>496</v>
      </c>
      <c r="D382" s="119">
        <v>342929</v>
      </c>
      <c r="E382" s="27">
        <v>25550</v>
      </c>
      <c r="F382" s="28">
        <f t="shared" si="65"/>
        <v>6657.251819960861</v>
      </c>
      <c r="G382" s="29">
        <f t="shared" si="66"/>
        <v>0.00031134790892802487</v>
      </c>
      <c r="H382" s="7">
        <f t="shared" si="67"/>
        <v>13.42187866927593</v>
      </c>
      <c r="I382" s="7">
        <f t="shared" si="75"/>
        <v>1697.2518199608614</v>
      </c>
      <c r="J382" s="7">
        <f t="shared" si="76"/>
        <v>1697.2518199608614</v>
      </c>
      <c r="K382" s="7">
        <f t="shared" si="68"/>
        <v>0.00020538014711589554</v>
      </c>
      <c r="L382" s="30">
        <f t="shared" si="69"/>
        <v>15061.72071152127</v>
      </c>
      <c r="M382" s="10">
        <f t="shared" si="70"/>
        <v>3305.380546124221</v>
      </c>
      <c r="N382" s="31">
        <f t="shared" si="71"/>
        <v>18367.10125764549</v>
      </c>
      <c r="O382" s="7">
        <f t="shared" si="72"/>
        <v>1697.2518199608614</v>
      </c>
      <c r="P382" s="7">
        <f t="shared" si="73"/>
        <v>1697.2518199608614</v>
      </c>
      <c r="Q382" s="7">
        <f t="shared" si="74"/>
        <v>0.00020538014711589554</v>
      </c>
    </row>
    <row r="383" spans="1:17" s="4" customFormat="1" ht="12.75">
      <c r="A383" s="25" t="s">
        <v>487</v>
      </c>
      <c r="B383" s="26" t="s">
        <v>505</v>
      </c>
      <c r="C383" s="58">
        <v>2580</v>
      </c>
      <c r="D383" s="119">
        <v>6893974</v>
      </c>
      <c r="E383" s="27">
        <v>800150</v>
      </c>
      <c r="F383" s="28">
        <f t="shared" si="65"/>
        <v>22228.898231581577</v>
      </c>
      <c r="G383" s="29">
        <f t="shared" si="66"/>
        <v>0.0010396063074293446</v>
      </c>
      <c r="H383" s="7">
        <f t="shared" si="67"/>
        <v>8.615852027744797</v>
      </c>
      <c r="I383" s="7">
        <f t="shared" si="75"/>
        <v>-3571.101768418424</v>
      </c>
      <c r="J383" s="7">
        <f t="shared" si="76"/>
        <v>0</v>
      </c>
      <c r="K383" s="7">
        <f t="shared" si="68"/>
        <v>0</v>
      </c>
      <c r="L383" s="30">
        <f t="shared" si="69"/>
        <v>50291.842030827545</v>
      </c>
      <c r="M383" s="10">
        <f t="shared" si="70"/>
        <v>0</v>
      </c>
      <c r="N383" s="31">
        <f t="shared" si="71"/>
        <v>50291.842030827545</v>
      </c>
      <c r="O383" s="7">
        <f t="shared" si="72"/>
        <v>-3571.101768418424</v>
      </c>
      <c r="P383" s="7">
        <f t="shared" si="73"/>
        <v>0</v>
      </c>
      <c r="Q383" s="7">
        <f t="shared" si="74"/>
        <v>0</v>
      </c>
    </row>
    <row r="384" spans="1:17" s="4" customFormat="1" ht="12.75">
      <c r="A384" s="9" t="s">
        <v>482</v>
      </c>
      <c r="B384" s="26" t="s">
        <v>506</v>
      </c>
      <c r="C384" s="58">
        <v>271</v>
      </c>
      <c r="D384" s="119">
        <v>153600</v>
      </c>
      <c r="E384" s="27">
        <v>19300</v>
      </c>
      <c r="F384" s="28">
        <f t="shared" si="65"/>
        <v>2156.7668393782383</v>
      </c>
      <c r="G384" s="29">
        <f t="shared" si="66"/>
        <v>0.00010086817558445126</v>
      </c>
      <c r="H384" s="7">
        <f t="shared" si="67"/>
        <v>7.958549222797927</v>
      </c>
      <c r="I384" s="7">
        <f t="shared" si="75"/>
        <v>-553.2331606217617</v>
      </c>
      <c r="J384" s="7">
        <f t="shared" si="76"/>
        <v>0</v>
      </c>
      <c r="K384" s="7">
        <f t="shared" si="68"/>
        <v>0</v>
      </c>
      <c r="L384" s="30">
        <f t="shared" si="69"/>
        <v>4879.584046555785</v>
      </c>
      <c r="M384" s="10">
        <f t="shared" si="70"/>
        <v>0</v>
      </c>
      <c r="N384" s="31">
        <f t="shared" si="71"/>
        <v>4879.584046555785</v>
      </c>
      <c r="O384" s="7">
        <f t="shared" si="72"/>
        <v>-553.2331606217617</v>
      </c>
      <c r="P384" s="7">
        <f t="shared" si="73"/>
        <v>0</v>
      </c>
      <c r="Q384" s="7">
        <f t="shared" si="74"/>
        <v>0</v>
      </c>
    </row>
    <row r="385" spans="1:17" s="4" customFormat="1" ht="12.75">
      <c r="A385" s="25" t="s">
        <v>484</v>
      </c>
      <c r="B385" s="26" t="s">
        <v>113</v>
      </c>
      <c r="C385" s="58">
        <v>133</v>
      </c>
      <c r="D385" s="119">
        <v>681441.02</v>
      </c>
      <c r="E385" s="27">
        <v>123250</v>
      </c>
      <c r="F385" s="28">
        <f t="shared" si="65"/>
        <v>735.3481189452332</v>
      </c>
      <c r="G385" s="29">
        <f t="shared" si="66"/>
        <v>3.439093267904967E-05</v>
      </c>
      <c r="H385" s="7">
        <f t="shared" si="67"/>
        <v>5.52893322515213</v>
      </c>
      <c r="I385" s="7">
        <f t="shared" si="75"/>
        <v>-594.6518810547667</v>
      </c>
      <c r="J385" s="7">
        <f t="shared" si="76"/>
        <v>0</v>
      </c>
      <c r="K385" s="7">
        <f t="shared" si="68"/>
        <v>0</v>
      </c>
      <c r="L385" s="30">
        <f t="shared" si="69"/>
        <v>1663.690707941515</v>
      </c>
      <c r="M385" s="10">
        <f t="shared" si="70"/>
        <v>0</v>
      </c>
      <c r="N385" s="31">
        <f t="shared" si="71"/>
        <v>1663.690707941515</v>
      </c>
      <c r="O385" s="7">
        <f t="shared" si="72"/>
        <v>-594.6518810547667</v>
      </c>
      <c r="P385" s="7">
        <f t="shared" si="73"/>
        <v>0</v>
      </c>
      <c r="Q385" s="7">
        <f t="shared" si="74"/>
        <v>0</v>
      </c>
    </row>
    <row r="386" spans="1:17" s="4" customFormat="1" ht="12.75">
      <c r="A386" s="25" t="s">
        <v>496</v>
      </c>
      <c r="B386" s="26" t="s">
        <v>459</v>
      </c>
      <c r="C386" s="58">
        <v>20944</v>
      </c>
      <c r="D386" s="119">
        <v>27967071</v>
      </c>
      <c r="E386" s="27">
        <v>1338500</v>
      </c>
      <c r="F386" s="28">
        <f t="shared" si="65"/>
        <v>437611.0086096377</v>
      </c>
      <c r="G386" s="29">
        <f t="shared" si="66"/>
        <v>0.02046629392115974</v>
      </c>
      <c r="H386" s="7">
        <f t="shared" si="67"/>
        <v>20.89433769144565</v>
      </c>
      <c r="I386" s="7">
        <f t="shared" si="75"/>
        <v>228171.00860963768</v>
      </c>
      <c r="J386" s="7">
        <f t="shared" si="76"/>
        <v>228171.00860963768</v>
      </c>
      <c r="K386" s="7">
        <f t="shared" si="68"/>
        <v>0.027610396268074284</v>
      </c>
      <c r="L386" s="30">
        <f t="shared" si="69"/>
        <v>990074.4286407725</v>
      </c>
      <c r="M386" s="10">
        <f t="shared" si="70"/>
        <v>444360.70368463657</v>
      </c>
      <c r="N386" s="31">
        <f t="shared" si="71"/>
        <v>1434435.132325409</v>
      </c>
      <c r="O386" s="7">
        <f t="shared" si="72"/>
        <v>228171.00860963768</v>
      </c>
      <c r="P386" s="7">
        <f t="shared" si="73"/>
        <v>228171.00860963768</v>
      </c>
      <c r="Q386" s="7">
        <f t="shared" si="74"/>
        <v>0.027610396268074284</v>
      </c>
    </row>
    <row r="387" spans="1:17" s="4" customFormat="1" ht="12.75">
      <c r="A387" s="25" t="s">
        <v>491</v>
      </c>
      <c r="B387" s="26" t="s">
        <v>324</v>
      </c>
      <c r="C387" s="58">
        <v>1302</v>
      </c>
      <c r="D387" s="119">
        <v>1395044.26</v>
      </c>
      <c r="E387" s="27">
        <v>79300</v>
      </c>
      <c r="F387" s="28">
        <f t="shared" si="65"/>
        <v>22904.761998991173</v>
      </c>
      <c r="G387" s="29">
        <f t="shared" si="66"/>
        <v>0.0010712152620541721</v>
      </c>
      <c r="H387" s="7">
        <f t="shared" si="67"/>
        <v>17.591983102143757</v>
      </c>
      <c r="I387" s="7">
        <f t="shared" si="75"/>
        <v>9884.761998991173</v>
      </c>
      <c r="J387" s="7">
        <f t="shared" si="76"/>
        <v>9884.761998991173</v>
      </c>
      <c r="K387" s="7">
        <f t="shared" si="68"/>
        <v>0.0011961300319037133</v>
      </c>
      <c r="L387" s="30">
        <f t="shared" si="69"/>
        <v>51820.952177034946</v>
      </c>
      <c r="M387" s="10">
        <f t="shared" si="70"/>
        <v>19250.47281156359</v>
      </c>
      <c r="N387" s="31">
        <f t="shared" si="71"/>
        <v>71071.42498859853</v>
      </c>
      <c r="O387" s="7">
        <f t="shared" si="72"/>
        <v>9884.761998991173</v>
      </c>
      <c r="P387" s="7">
        <f t="shared" si="73"/>
        <v>9884.761998991173</v>
      </c>
      <c r="Q387" s="7">
        <f t="shared" si="74"/>
        <v>0.0011961300319037133</v>
      </c>
    </row>
    <row r="388" spans="1:17" s="4" customFormat="1" ht="12.75">
      <c r="A388" s="25" t="s">
        <v>483</v>
      </c>
      <c r="B388" s="26" t="s">
        <v>93</v>
      </c>
      <c r="C388" s="58">
        <v>18938</v>
      </c>
      <c r="D388" s="119">
        <v>54971584.91</v>
      </c>
      <c r="E388" s="27">
        <v>3791950</v>
      </c>
      <c r="F388" s="28">
        <f t="shared" si="65"/>
        <v>274542.61660242884</v>
      </c>
      <c r="G388" s="29">
        <f t="shared" si="66"/>
        <v>0.012839873254380995</v>
      </c>
      <c r="H388" s="7">
        <f t="shared" si="67"/>
        <v>14.496917129708988</v>
      </c>
      <c r="I388" s="7">
        <f t="shared" si="75"/>
        <v>85162.61660242882</v>
      </c>
      <c r="J388" s="7">
        <f t="shared" si="76"/>
        <v>85162.61660242882</v>
      </c>
      <c r="K388" s="7">
        <f t="shared" si="68"/>
        <v>0.010305312694839105</v>
      </c>
      <c r="L388" s="30">
        <f t="shared" si="69"/>
        <v>621139.8226333514</v>
      </c>
      <c r="M388" s="10">
        <f t="shared" si="70"/>
        <v>165853.3240996584</v>
      </c>
      <c r="N388" s="31">
        <f t="shared" si="71"/>
        <v>786993.1467330098</v>
      </c>
      <c r="O388" s="7">
        <f t="shared" si="72"/>
        <v>85162.61660242882</v>
      </c>
      <c r="P388" s="7">
        <f t="shared" si="73"/>
        <v>85162.61660242882</v>
      </c>
      <c r="Q388" s="7">
        <f t="shared" si="74"/>
        <v>0.010305312694839105</v>
      </c>
    </row>
    <row r="389" spans="1:17" s="4" customFormat="1" ht="12.75">
      <c r="A389" s="25" t="s">
        <v>494</v>
      </c>
      <c r="B389" s="26" t="s">
        <v>387</v>
      </c>
      <c r="C389" s="58">
        <v>1404</v>
      </c>
      <c r="D389" s="119">
        <v>2955608.82</v>
      </c>
      <c r="E389" s="27">
        <v>163600</v>
      </c>
      <c r="F389" s="28">
        <f t="shared" si="65"/>
        <v>25364.760288997553</v>
      </c>
      <c r="G389" s="29">
        <f t="shared" si="66"/>
        <v>0.0011862650369873528</v>
      </c>
      <c r="H389" s="7">
        <f t="shared" si="67"/>
        <v>18.06606858190709</v>
      </c>
      <c r="I389" s="7">
        <f t="shared" si="75"/>
        <v>11324.760288997553</v>
      </c>
      <c r="J389" s="7">
        <f t="shared" si="76"/>
        <v>11324.760288997553</v>
      </c>
      <c r="K389" s="7">
        <f t="shared" si="68"/>
        <v>0.0013703805804492842</v>
      </c>
      <c r="L389" s="30">
        <f t="shared" si="69"/>
        <v>57386.58319069155</v>
      </c>
      <c r="M389" s="10">
        <f t="shared" si="70"/>
        <v>22054.854741375868</v>
      </c>
      <c r="N389" s="31">
        <f t="shared" si="71"/>
        <v>79441.43793206742</v>
      </c>
      <c r="O389" s="7">
        <f t="shared" si="72"/>
        <v>11324.760288997553</v>
      </c>
      <c r="P389" s="7">
        <f t="shared" si="73"/>
        <v>11324.760288997553</v>
      </c>
      <c r="Q389" s="7">
        <f t="shared" si="74"/>
        <v>0.0013703805804492842</v>
      </c>
    </row>
    <row r="390" spans="1:17" s="4" customFormat="1" ht="12.75">
      <c r="A390" s="25" t="s">
        <v>494</v>
      </c>
      <c r="B390" s="26" t="s">
        <v>388</v>
      </c>
      <c r="C390" s="58">
        <v>2602</v>
      </c>
      <c r="D390" s="119">
        <v>4635855</v>
      </c>
      <c r="E390" s="27">
        <v>240450</v>
      </c>
      <c r="F390" s="28">
        <f aca="true" t="shared" si="77" ref="F390:F453">(C390*D390)/E390</f>
        <v>50166.3327510917</v>
      </c>
      <c r="G390" s="29">
        <f aca="true" t="shared" si="78" ref="G390:G453">F390/$F$499</f>
        <v>0.0023461907740680477</v>
      </c>
      <c r="H390" s="7">
        <f aca="true" t="shared" si="79" ref="H390:H453">D390/E390</f>
        <v>19.279912663755457</v>
      </c>
      <c r="I390" s="7">
        <f t="shared" si="75"/>
        <v>24146.3327510917</v>
      </c>
      <c r="J390" s="7">
        <f t="shared" si="76"/>
        <v>24146.3327510917</v>
      </c>
      <c r="K390" s="7">
        <f aca="true" t="shared" si="80" ref="K390:K453">J390/$J$499</f>
        <v>0.002921886613645192</v>
      </c>
      <c r="L390" s="30">
        <f aca="true" t="shared" si="81" ref="L390:L453">$B$508*G390</f>
        <v>113498.98027781499</v>
      </c>
      <c r="M390" s="10">
        <f aca="true" t="shared" si="82" ref="M390:M453">$G$508*K390</f>
        <v>47024.73586832927</v>
      </c>
      <c r="N390" s="31">
        <f aca="true" t="shared" si="83" ref="N390:N453">L390+M390</f>
        <v>160523.71614614426</v>
      </c>
      <c r="O390" s="7">
        <f aca="true" t="shared" si="84" ref="O390:O453">(H390-10)*C390</f>
        <v>24146.3327510917</v>
      </c>
      <c r="P390" s="7">
        <f aca="true" t="shared" si="85" ref="P390:P441">IF(O390&gt;0,O390,0)</f>
        <v>24146.3327510917</v>
      </c>
      <c r="Q390" s="7">
        <f aca="true" t="shared" si="86" ref="Q390:Q441">P390/$P$499</f>
        <v>0.002921886613645192</v>
      </c>
    </row>
    <row r="391" spans="1:17" s="4" customFormat="1" ht="12.75">
      <c r="A391" s="25" t="s">
        <v>483</v>
      </c>
      <c r="B391" s="26" t="s">
        <v>94</v>
      </c>
      <c r="C391" s="58">
        <v>1753</v>
      </c>
      <c r="D391" s="119">
        <v>4801604</v>
      </c>
      <c r="E391" s="27">
        <v>372050</v>
      </c>
      <c r="F391" s="28">
        <f t="shared" si="77"/>
        <v>22623.872630022848</v>
      </c>
      <c r="G391" s="29">
        <f t="shared" si="78"/>
        <v>0.0010580785624018953</v>
      </c>
      <c r="H391" s="7">
        <f t="shared" si="79"/>
        <v>12.905802983469965</v>
      </c>
      <c r="I391" s="7">
        <f aca="true" t="shared" si="87" ref="I391:I454">(H391-10)*C391</f>
        <v>5093.872630022848</v>
      </c>
      <c r="J391" s="7">
        <f aca="true" t="shared" si="88" ref="J391:J454">IF(I391&gt;0,I391,0)</f>
        <v>5093.872630022848</v>
      </c>
      <c r="K391" s="7">
        <f t="shared" si="80"/>
        <v>0.0006163966347479604</v>
      </c>
      <c r="L391" s="30">
        <f t="shared" si="81"/>
        <v>51185.45312417485</v>
      </c>
      <c r="M391" s="10">
        <f t="shared" si="82"/>
        <v>9920.264805549248</v>
      </c>
      <c r="N391" s="31">
        <f t="shared" si="83"/>
        <v>61105.717929724095</v>
      </c>
      <c r="O391" s="7">
        <f t="shared" si="84"/>
        <v>5093.872630022848</v>
      </c>
      <c r="P391" s="7">
        <f t="shared" si="85"/>
        <v>5093.872630022848</v>
      </c>
      <c r="Q391" s="7">
        <f t="shared" si="86"/>
        <v>0.0006163966347479604</v>
      </c>
    </row>
    <row r="392" spans="1:17" s="4" customFormat="1" ht="12.75">
      <c r="A392" s="25" t="s">
        <v>491</v>
      </c>
      <c r="B392" s="26" t="s">
        <v>325</v>
      </c>
      <c r="C392" s="58">
        <v>607</v>
      </c>
      <c r="D392" s="119">
        <v>848120.49</v>
      </c>
      <c r="E392" s="27">
        <v>71500</v>
      </c>
      <c r="F392" s="28">
        <f t="shared" si="77"/>
        <v>7200.127796223776</v>
      </c>
      <c r="G392" s="29">
        <f t="shared" si="78"/>
        <v>0.00033673725945701125</v>
      </c>
      <c r="H392" s="7">
        <f t="shared" si="79"/>
        <v>11.861825034965035</v>
      </c>
      <c r="I392" s="7">
        <f t="shared" si="87"/>
        <v>1130.1277962237762</v>
      </c>
      <c r="J392" s="7">
        <f t="shared" si="88"/>
        <v>1130.1277962237762</v>
      </c>
      <c r="K392" s="7">
        <f t="shared" si="80"/>
        <v>0.00013675390435200966</v>
      </c>
      <c r="L392" s="30">
        <f t="shared" si="81"/>
        <v>16289.95220352371</v>
      </c>
      <c r="M392" s="10">
        <f t="shared" si="82"/>
        <v>2200.912315037876</v>
      </c>
      <c r="N392" s="31">
        <f t="shared" si="83"/>
        <v>18490.864518561586</v>
      </c>
      <c r="O392" s="7">
        <f t="shared" si="84"/>
        <v>1130.1277962237762</v>
      </c>
      <c r="P392" s="7">
        <f t="shared" si="85"/>
        <v>1130.1277962237762</v>
      </c>
      <c r="Q392" s="7">
        <f t="shared" si="86"/>
        <v>0.00013675390435200966</v>
      </c>
    </row>
    <row r="393" spans="1:17" s="4" customFormat="1" ht="12.75">
      <c r="A393" s="25" t="s">
        <v>490</v>
      </c>
      <c r="B393" s="26" t="s">
        <v>301</v>
      </c>
      <c r="C393" s="58">
        <v>36</v>
      </c>
      <c r="D393" s="119">
        <v>82741.52</v>
      </c>
      <c r="E393" s="27">
        <v>10750</v>
      </c>
      <c r="F393" s="28">
        <f t="shared" si="77"/>
        <v>277.0878809302326</v>
      </c>
      <c r="G393" s="29">
        <f t="shared" si="78"/>
        <v>1.2958910771296714E-05</v>
      </c>
      <c r="H393" s="7">
        <f t="shared" si="79"/>
        <v>7.69688558139535</v>
      </c>
      <c r="I393" s="7">
        <f t="shared" si="87"/>
        <v>-82.91211906976741</v>
      </c>
      <c r="J393" s="7">
        <f t="shared" si="88"/>
        <v>0</v>
      </c>
      <c r="K393" s="7">
        <f t="shared" si="80"/>
        <v>0</v>
      </c>
      <c r="L393" s="30">
        <f t="shared" si="81"/>
        <v>626.8983640674358</v>
      </c>
      <c r="M393" s="10">
        <f t="shared" si="82"/>
        <v>0</v>
      </c>
      <c r="N393" s="31">
        <f t="shared" si="83"/>
        <v>626.8983640674358</v>
      </c>
      <c r="O393" s="7">
        <f t="shared" si="84"/>
        <v>-82.91211906976741</v>
      </c>
      <c r="P393" s="7">
        <f t="shared" si="85"/>
        <v>0</v>
      </c>
      <c r="Q393" s="7">
        <f t="shared" si="86"/>
        <v>0</v>
      </c>
    </row>
    <row r="394" spans="1:17" s="4" customFormat="1" ht="12.75">
      <c r="A394" s="25" t="s">
        <v>485</v>
      </c>
      <c r="B394" s="26" t="s">
        <v>143</v>
      </c>
      <c r="C394" s="58">
        <v>1196</v>
      </c>
      <c r="D394" s="119">
        <v>2330107</v>
      </c>
      <c r="E394" s="27">
        <v>210250</v>
      </c>
      <c r="F394" s="28">
        <f t="shared" si="77"/>
        <v>13254.73470630202</v>
      </c>
      <c r="G394" s="29">
        <f t="shared" si="78"/>
        <v>0.000619900530400413</v>
      </c>
      <c r="H394" s="7">
        <f t="shared" si="79"/>
        <v>11.082554102259214</v>
      </c>
      <c r="I394" s="7">
        <f t="shared" si="87"/>
        <v>1294.7347063020204</v>
      </c>
      <c r="J394" s="7">
        <f t="shared" si="88"/>
        <v>1294.7347063020204</v>
      </c>
      <c r="K394" s="7">
        <f t="shared" si="80"/>
        <v>0.00015667256993278503</v>
      </c>
      <c r="L394" s="30">
        <f t="shared" si="81"/>
        <v>29988.217007660478</v>
      </c>
      <c r="M394" s="10">
        <f t="shared" si="82"/>
        <v>2521.4825874814746</v>
      </c>
      <c r="N394" s="31">
        <f t="shared" si="83"/>
        <v>32509.699595141952</v>
      </c>
      <c r="O394" s="7">
        <f t="shared" si="84"/>
        <v>1294.7347063020204</v>
      </c>
      <c r="P394" s="7">
        <f t="shared" si="85"/>
        <v>1294.7347063020204</v>
      </c>
      <c r="Q394" s="7">
        <f t="shared" si="86"/>
        <v>0.00015667256993278503</v>
      </c>
    </row>
    <row r="395" spans="1:17" s="4" customFormat="1" ht="12.75">
      <c r="A395" s="25" t="s">
        <v>496</v>
      </c>
      <c r="B395" s="26" t="s">
        <v>460</v>
      </c>
      <c r="C395" s="58">
        <v>2686</v>
      </c>
      <c r="D395" s="119">
        <v>4952360</v>
      </c>
      <c r="E395" s="27">
        <v>484900</v>
      </c>
      <c r="F395" s="28">
        <f t="shared" si="77"/>
        <v>27432.540647556198</v>
      </c>
      <c r="G395" s="29">
        <f t="shared" si="78"/>
        <v>0.0012829714720405277</v>
      </c>
      <c r="H395" s="7">
        <f t="shared" si="79"/>
        <v>10.213157352031347</v>
      </c>
      <c r="I395" s="7">
        <f t="shared" si="87"/>
        <v>572.540647556198</v>
      </c>
      <c r="J395" s="7">
        <f t="shared" si="88"/>
        <v>572.540647556198</v>
      </c>
      <c r="K395" s="7">
        <f t="shared" si="80"/>
        <v>6.928169470316646E-05</v>
      </c>
      <c r="L395" s="30">
        <f t="shared" si="81"/>
        <v>62064.83948858276</v>
      </c>
      <c r="M395" s="10">
        <f t="shared" si="82"/>
        <v>1115.0170505289316</v>
      </c>
      <c r="N395" s="31">
        <f t="shared" si="83"/>
        <v>63179.856539111686</v>
      </c>
      <c r="O395" s="7">
        <f t="shared" si="84"/>
        <v>572.540647556198</v>
      </c>
      <c r="P395" s="7">
        <f t="shared" si="85"/>
        <v>572.540647556198</v>
      </c>
      <c r="Q395" s="7">
        <f t="shared" si="86"/>
        <v>6.928169470316646E-05</v>
      </c>
    </row>
    <row r="396" spans="1:17" s="4" customFormat="1" ht="12.75">
      <c r="A396" s="9" t="s">
        <v>482</v>
      </c>
      <c r="B396" s="26" t="s">
        <v>63</v>
      </c>
      <c r="C396" s="58">
        <v>837</v>
      </c>
      <c r="D396" s="119">
        <v>820912</v>
      </c>
      <c r="E396" s="27">
        <v>42350</v>
      </c>
      <c r="F396" s="28">
        <f t="shared" si="77"/>
        <v>16224.400094451004</v>
      </c>
      <c r="G396" s="29">
        <f t="shared" si="78"/>
        <v>0.0007587865352896726</v>
      </c>
      <c r="H396" s="7">
        <f t="shared" si="79"/>
        <v>19.383990554899647</v>
      </c>
      <c r="I396" s="7">
        <f t="shared" si="87"/>
        <v>7854.400094451004</v>
      </c>
      <c r="J396" s="7">
        <f t="shared" si="88"/>
        <v>7854.400094451004</v>
      </c>
      <c r="K396" s="7">
        <f t="shared" si="80"/>
        <v>0.000950441076529616</v>
      </c>
      <c r="L396" s="30">
        <f t="shared" si="81"/>
        <v>36706.945980606906</v>
      </c>
      <c r="M396" s="10">
        <f t="shared" si="82"/>
        <v>15296.36378547131</v>
      </c>
      <c r="N396" s="31">
        <f t="shared" si="83"/>
        <v>52003.309766078215</v>
      </c>
      <c r="O396" s="7">
        <f t="shared" si="84"/>
        <v>7854.400094451004</v>
      </c>
      <c r="P396" s="7">
        <f t="shared" si="85"/>
        <v>7854.400094451004</v>
      </c>
      <c r="Q396" s="7">
        <f t="shared" si="86"/>
        <v>0.000950441076529616</v>
      </c>
    </row>
    <row r="397" spans="1:17" s="4" customFormat="1" ht="12.75">
      <c r="A397" s="25" t="s">
        <v>491</v>
      </c>
      <c r="B397" s="26" t="s">
        <v>326</v>
      </c>
      <c r="C397" s="58">
        <v>224</v>
      </c>
      <c r="D397" s="119">
        <v>338257.25</v>
      </c>
      <c r="E397" s="27">
        <v>29750</v>
      </c>
      <c r="F397" s="28">
        <f t="shared" si="77"/>
        <v>2546.878117647059</v>
      </c>
      <c r="G397" s="29">
        <f t="shared" si="78"/>
        <v>0.0001191129910162566</v>
      </c>
      <c r="H397" s="7">
        <f t="shared" si="79"/>
        <v>11.369991596638656</v>
      </c>
      <c r="I397" s="7">
        <f t="shared" si="87"/>
        <v>306.87811764705884</v>
      </c>
      <c r="J397" s="7">
        <f t="shared" si="88"/>
        <v>306.87811764705884</v>
      </c>
      <c r="K397" s="7">
        <f t="shared" si="80"/>
        <v>3.713454433087922E-05</v>
      </c>
      <c r="L397" s="30">
        <f t="shared" si="81"/>
        <v>5762.192558086309</v>
      </c>
      <c r="M397" s="10">
        <f t="shared" si="82"/>
        <v>597.6419928807023</v>
      </c>
      <c r="N397" s="31">
        <f t="shared" si="83"/>
        <v>6359.834550967012</v>
      </c>
      <c r="O397" s="7">
        <f t="shared" si="84"/>
        <v>306.87811764705884</v>
      </c>
      <c r="P397" s="7">
        <f t="shared" si="85"/>
        <v>306.87811764705884</v>
      </c>
      <c r="Q397" s="7">
        <f t="shared" si="86"/>
        <v>3.713454433087922E-05</v>
      </c>
    </row>
    <row r="398" spans="1:17" s="4" customFormat="1" ht="12.75">
      <c r="A398" s="25" t="s">
        <v>486</v>
      </c>
      <c r="B398" s="26" t="s">
        <v>175</v>
      </c>
      <c r="C398" s="58">
        <v>4223</v>
      </c>
      <c r="D398" s="119">
        <v>3874321.78</v>
      </c>
      <c r="E398" s="27">
        <v>370950</v>
      </c>
      <c r="F398" s="28">
        <f t="shared" si="77"/>
        <v>44106.377886345865</v>
      </c>
      <c r="G398" s="29">
        <f t="shared" si="78"/>
        <v>0.002062777388730925</v>
      </c>
      <c r="H398" s="7">
        <f t="shared" si="79"/>
        <v>10.444323439816687</v>
      </c>
      <c r="I398" s="7">
        <f t="shared" si="87"/>
        <v>1876.3778863458685</v>
      </c>
      <c r="J398" s="7">
        <f t="shared" si="88"/>
        <v>1876.3778863458685</v>
      </c>
      <c r="K398" s="7">
        <f t="shared" si="80"/>
        <v>0.00022705573905445228</v>
      </c>
      <c r="L398" s="30">
        <f t="shared" si="81"/>
        <v>99788.61597650438</v>
      </c>
      <c r="M398" s="10">
        <f t="shared" si="82"/>
        <v>3654.226726855617</v>
      </c>
      <c r="N398" s="31">
        <f t="shared" si="83"/>
        <v>103442.84270336</v>
      </c>
      <c r="O398" s="7">
        <f t="shared" si="84"/>
        <v>1876.3778863458685</v>
      </c>
      <c r="P398" s="7">
        <f t="shared" si="85"/>
        <v>1876.3778863458685</v>
      </c>
      <c r="Q398" s="7">
        <f t="shared" si="86"/>
        <v>0.00022705573905445228</v>
      </c>
    </row>
    <row r="399" spans="1:17" s="4" customFormat="1" ht="12.75">
      <c r="A399" s="25" t="s">
        <v>493</v>
      </c>
      <c r="B399" s="26" t="s">
        <v>365</v>
      </c>
      <c r="C399" s="58">
        <v>8471</v>
      </c>
      <c r="D399" s="119">
        <v>16545716.32</v>
      </c>
      <c r="E399" s="27">
        <v>1047500</v>
      </c>
      <c r="F399" s="28">
        <f t="shared" si="77"/>
        <v>133803.11498493556</v>
      </c>
      <c r="G399" s="29">
        <f t="shared" si="78"/>
        <v>0.006257735351651558</v>
      </c>
      <c r="H399" s="7">
        <f t="shared" si="79"/>
        <v>15.79543324105012</v>
      </c>
      <c r="I399" s="7">
        <f t="shared" si="87"/>
        <v>49093.114984935564</v>
      </c>
      <c r="J399" s="7">
        <f t="shared" si="88"/>
        <v>49093.114984935564</v>
      </c>
      <c r="K399" s="7">
        <f t="shared" si="80"/>
        <v>0.005940633593320377</v>
      </c>
      <c r="L399" s="30">
        <f t="shared" si="81"/>
        <v>302723.28623532737</v>
      </c>
      <c r="M399" s="10">
        <f t="shared" si="82"/>
        <v>95608.33891083261</v>
      </c>
      <c r="N399" s="31">
        <f t="shared" si="83"/>
        <v>398331.62514615996</v>
      </c>
      <c r="O399" s="7">
        <f t="shared" si="84"/>
        <v>49093.114984935564</v>
      </c>
      <c r="P399" s="7">
        <f t="shared" si="85"/>
        <v>49093.114984935564</v>
      </c>
      <c r="Q399" s="7">
        <f t="shared" si="86"/>
        <v>0.005940633593320377</v>
      </c>
    </row>
    <row r="400" spans="1:17" s="4" customFormat="1" ht="12.75">
      <c r="A400" s="25" t="s">
        <v>493</v>
      </c>
      <c r="B400" s="26" t="s">
        <v>366</v>
      </c>
      <c r="C400" s="58">
        <v>1026</v>
      </c>
      <c r="D400" s="119">
        <v>1669964.29</v>
      </c>
      <c r="E400" s="27">
        <v>115400</v>
      </c>
      <c r="F400" s="28">
        <f t="shared" si="77"/>
        <v>14847.342820970536</v>
      </c>
      <c r="G400" s="29">
        <f t="shared" si="78"/>
        <v>0.0006943839989026997</v>
      </c>
      <c r="H400" s="7">
        <f t="shared" si="79"/>
        <v>14.471094367417678</v>
      </c>
      <c r="I400" s="7">
        <f t="shared" si="87"/>
        <v>4587.342820970537</v>
      </c>
      <c r="J400" s="7">
        <f t="shared" si="88"/>
        <v>4587.342820970537</v>
      </c>
      <c r="K400" s="7">
        <f t="shared" si="80"/>
        <v>0.0005551027445436482</v>
      </c>
      <c r="L400" s="30">
        <f t="shared" si="81"/>
        <v>33591.418339795244</v>
      </c>
      <c r="M400" s="10">
        <f t="shared" si="82"/>
        <v>8933.803187312695</v>
      </c>
      <c r="N400" s="31">
        <f t="shared" si="83"/>
        <v>42525.22152710794</v>
      </c>
      <c r="O400" s="7">
        <f t="shared" si="84"/>
        <v>4587.342820970537</v>
      </c>
      <c r="P400" s="7">
        <f t="shared" si="85"/>
        <v>4587.342820970537</v>
      </c>
      <c r="Q400" s="7">
        <f t="shared" si="86"/>
        <v>0.0005551027445436482</v>
      </c>
    </row>
    <row r="401" spans="1:17" s="4" customFormat="1" ht="12.75">
      <c r="A401" s="9" t="s">
        <v>482</v>
      </c>
      <c r="B401" s="26" t="s">
        <v>64</v>
      </c>
      <c r="C401" s="58">
        <v>456</v>
      </c>
      <c r="D401" s="119">
        <v>336773</v>
      </c>
      <c r="E401" s="27">
        <v>20850</v>
      </c>
      <c r="F401" s="28">
        <f t="shared" si="77"/>
        <v>7365.395107913669</v>
      </c>
      <c r="G401" s="29">
        <f t="shared" si="78"/>
        <v>0.00034446651971340136</v>
      </c>
      <c r="H401" s="7">
        <f t="shared" si="79"/>
        <v>16.152182254196642</v>
      </c>
      <c r="I401" s="7">
        <f t="shared" si="87"/>
        <v>2805.3951079136687</v>
      </c>
      <c r="J401" s="7">
        <f t="shared" si="88"/>
        <v>2805.3951079136687</v>
      </c>
      <c r="K401" s="7">
        <f t="shared" si="80"/>
        <v>0.00033947376176318337</v>
      </c>
      <c r="L401" s="30">
        <f t="shared" si="81"/>
        <v>16663.86176241309</v>
      </c>
      <c r="M401" s="10">
        <f t="shared" si="82"/>
        <v>5463.478256340141</v>
      </c>
      <c r="N401" s="31">
        <f t="shared" si="83"/>
        <v>22127.34001875323</v>
      </c>
      <c r="O401" s="7">
        <f t="shared" si="84"/>
        <v>2805.3951079136687</v>
      </c>
      <c r="P401" s="7">
        <f t="shared" si="85"/>
        <v>2805.3951079136687</v>
      </c>
      <c r="Q401" s="7">
        <f t="shared" si="86"/>
        <v>0.00033947376176318337</v>
      </c>
    </row>
    <row r="402" spans="1:17" s="4" customFormat="1" ht="12.75">
      <c r="A402" s="25" t="s">
        <v>493</v>
      </c>
      <c r="B402" s="26" t="s">
        <v>367</v>
      </c>
      <c r="C402" s="58">
        <v>1048</v>
      </c>
      <c r="D402" s="119">
        <v>1462040.37</v>
      </c>
      <c r="E402" s="27">
        <v>92750</v>
      </c>
      <c r="F402" s="28">
        <f t="shared" si="77"/>
        <v>16519.87393811321</v>
      </c>
      <c r="G402" s="29">
        <f t="shared" si="78"/>
        <v>0.000772605325062852</v>
      </c>
      <c r="H402" s="7">
        <f t="shared" si="79"/>
        <v>15.763238490566039</v>
      </c>
      <c r="I402" s="7">
        <f t="shared" si="87"/>
        <v>6039.873938113209</v>
      </c>
      <c r="J402" s="7">
        <f t="shared" si="88"/>
        <v>6039.873938113209</v>
      </c>
      <c r="K402" s="7">
        <f t="shared" si="80"/>
        <v>0.0007308698587813324</v>
      </c>
      <c r="L402" s="30">
        <f t="shared" si="81"/>
        <v>37375.441724970384</v>
      </c>
      <c r="M402" s="10">
        <f t="shared" si="82"/>
        <v>11762.59266968555</v>
      </c>
      <c r="N402" s="31">
        <f t="shared" si="83"/>
        <v>49138.03439465593</v>
      </c>
      <c r="O402" s="7">
        <f t="shared" si="84"/>
        <v>6039.873938113209</v>
      </c>
      <c r="P402" s="7">
        <f t="shared" si="85"/>
        <v>6039.873938113209</v>
      </c>
      <c r="Q402" s="7">
        <f t="shared" si="86"/>
        <v>0.0007308698587813324</v>
      </c>
    </row>
    <row r="403" spans="1:17" s="4" customFormat="1" ht="12.75">
      <c r="A403" s="25" t="s">
        <v>488</v>
      </c>
      <c r="B403" s="26" t="s">
        <v>212</v>
      </c>
      <c r="C403" s="58">
        <v>558</v>
      </c>
      <c r="D403" s="119">
        <v>769330.1</v>
      </c>
      <c r="E403" s="27">
        <v>51400</v>
      </c>
      <c r="F403" s="28">
        <f t="shared" si="77"/>
        <v>8351.871513618677</v>
      </c>
      <c r="G403" s="29">
        <f t="shared" si="78"/>
        <v>0.00039060227879677845</v>
      </c>
      <c r="H403" s="7">
        <f t="shared" si="79"/>
        <v>14.967511673151751</v>
      </c>
      <c r="I403" s="7">
        <f t="shared" si="87"/>
        <v>2771.871513618677</v>
      </c>
      <c r="J403" s="7">
        <f t="shared" si="88"/>
        <v>2771.871513618677</v>
      </c>
      <c r="K403" s="7">
        <f t="shared" si="80"/>
        <v>0.0003354171564632593</v>
      </c>
      <c r="L403" s="30">
        <f t="shared" si="81"/>
        <v>18895.718467410246</v>
      </c>
      <c r="M403" s="10">
        <f t="shared" si="82"/>
        <v>5398.19139960171</v>
      </c>
      <c r="N403" s="31">
        <f t="shared" si="83"/>
        <v>24293.909867011957</v>
      </c>
      <c r="O403" s="7">
        <f t="shared" si="84"/>
        <v>2771.871513618677</v>
      </c>
      <c r="P403" s="7">
        <f t="shared" si="85"/>
        <v>2771.871513618677</v>
      </c>
      <c r="Q403" s="7">
        <f t="shared" si="86"/>
        <v>0.0003354171564632593</v>
      </c>
    </row>
    <row r="404" spans="1:17" s="4" customFormat="1" ht="12.75">
      <c r="A404" s="25" t="s">
        <v>485</v>
      </c>
      <c r="B404" s="26" t="s">
        <v>144</v>
      </c>
      <c r="C404" s="58">
        <v>278</v>
      </c>
      <c r="D404" s="119">
        <v>751535</v>
      </c>
      <c r="E404" s="27">
        <v>106300</v>
      </c>
      <c r="F404" s="28">
        <f t="shared" si="77"/>
        <v>1965.4443085606774</v>
      </c>
      <c r="G404" s="29">
        <f t="shared" si="78"/>
        <v>9.192035875074534E-05</v>
      </c>
      <c r="H404" s="7">
        <f t="shared" si="79"/>
        <v>7.069943555973659</v>
      </c>
      <c r="I404" s="7">
        <f t="shared" si="87"/>
        <v>-814.5556914393227</v>
      </c>
      <c r="J404" s="7">
        <f t="shared" si="88"/>
        <v>0</v>
      </c>
      <c r="K404" s="7">
        <f t="shared" si="80"/>
        <v>0</v>
      </c>
      <c r="L404" s="30">
        <f t="shared" si="81"/>
        <v>4446.725773663764</v>
      </c>
      <c r="M404" s="10">
        <f t="shared" si="82"/>
        <v>0</v>
      </c>
      <c r="N404" s="31">
        <f t="shared" si="83"/>
        <v>4446.725773663764</v>
      </c>
      <c r="O404" s="7">
        <f t="shared" si="84"/>
        <v>-814.5556914393227</v>
      </c>
      <c r="P404" s="7">
        <f t="shared" si="85"/>
        <v>0</v>
      </c>
      <c r="Q404" s="7">
        <f t="shared" si="86"/>
        <v>0</v>
      </c>
    </row>
    <row r="405" spans="1:17" s="4" customFormat="1" ht="12.75">
      <c r="A405" s="25" t="s">
        <v>496</v>
      </c>
      <c r="B405" s="26" t="s">
        <v>507</v>
      </c>
      <c r="C405" s="58">
        <v>7347</v>
      </c>
      <c r="D405" s="119">
        <v>11408422</v>
      </c>
      <c r="E405" s="27">
        <v>666300</v>
      </c>
      <c r="F405" s="28">
        <f t="shared" si="77"/>
        <v>125795.702287258</v>
      </c>
      <c r="G405" s="29">
        <f t="shared" si="78"/>
        <v>0.005883242803259379</v>
      </c>
      <c r="H405" s="7">
        <f t="shared" si="79"/>
        <v>17.122050127570162</v>
      </c>
      <c r="I405" s="7">
        <f t="shared" si="87"/>
        <v>52325.702287257984</v>
      </c>
      <c r="J405" s="7">
        <f t="shared" si="88"/>
        <v>52325.702287257984</v>
      </c>
      <c r="K405" s="7">
        <f t="shared" si="80"/>
        <v>0.006331800801337432</v>
      </c>
      <c r="L405" s="30">
        <f t="shared" si="81"/>
        <v>284606.8897197728</v>
      </c>
      <c r="M405" s="10">
        <f t="shared" si="82"/>
        <v>101903.7695929992</v>
      </c>
      <c r="N405" s="31">
        <f t="shared" si="83"/>
        <v>386510.659312772</v>
      </c>
      <c r="O405" s="7">
        <f t="shared" si="84"/>
        <v>52325.702287257984</v>
      </c>
      <c r="P405" s="7">
        <f t="shared" si="85"/>
        <v>52325.702287257984</v>
      </c>
      <c r="Q405" s="7">
        <f t="shared" si="86"/>
        <v>0.006331800801337432</v>
      </c>
    </row>
    <row r="406" spans="1:17" s="4" customFormat="1" ht="12.75">
      <c r="A406" s="25" t="s">
        <v>488</v>
      </c>
      <c r="B406" s="26" t="s">
        <v>508</v>
      </c>
      <c r="C406" s="58">
        <v>867</v>
      </c>
      <c r="D406" s="119">
        <v>2335077</v>
      </c>
      <c r="E406" s="27">
        <v>608850</v>
      </c>
      <c r="F406" s="28">
        <f t="shared" si="77"/>
        <v>3325.14044345898</v>
      </c>
      <c r="G406" s="29">
        <f t="shared" si="78"/>
        <v>0.00015551094535117726</v>
      </c>
      <c r="H406" s="7">
        <f t="shared" si="79"/>
        <v>3.8352254249815227</v>
      </c>
      <c r="I406" s="7">
        <f t="shared" si="87"/>
        <v>-5344.85955654102</v>
      </c>
      <c r="J406" s="7">
        <f t="shared" si="88"/>
        <v>0</v>
      </c>
      <c r="K406" s="7">
        <f t="shared" si="80"/>
        <v>0</v>
      </c>
      <c r="L406" s="30">
        <f t="shared" si="81"/>
        <v>7522.974650860899</v>
      </c>
      <c r="M406" s="10">
        <f t="shared" si="82"/>
        <v>0</v>
      </c>
      <c r="N406" s="31">
        <f t="shared" si="83"/>
        <v>7522.974650860899</v>
      </c>
      <c r="O406" s="7">
        <f t="shared" si="84"/>
        <v>-5344.85955654102</v>
      </c>
      <c r="P406" s="7">
        <f t="shared" si="85"/>
        <v>0</v>
      </c>
      <c r="Q406" s="7">
        <f t="shared" si="86"/>
        <v>0</v>
      </c>
    </row>
    <row r="407" spans="1:17" s="4" customFormat="1" ht="12.75">
      <c r="A407" s="25" t="s">
        <v>483</v>
      </c>
      <c r="B407" s="26" t="s">
        <v>509</v>
      </c>
      <c r="C407" s="58">
        <v>25712</v>
      </c>
      <c r="D407" s="119">
        <v>59126873.830000006</v>
      </c>
      <c r="E407" s="27">
        <v>3696350</v>
      </c>
      <c r="F407" s="28">
        <f t="shared" si="77"/>
        <v>411289.56400691497</v>
      </c>
      <c r="G407" s="29">
        <f t="shared" si="78"/>
        <v>0.01923528644860919</v>
      </c>
      <c r="H407" s="7">
        <f t="shared" si="79"/>
        <v>15.996016023915486</v>
      </c>
      <c r="I407" s="7">
        <f t="shared" si="87"/>
        <v>154169.56400691497</v>
      </c>
      <c r="J407" s="7">
        <f t="shared" si="88"/>
        <v>154169.56400691497</v>
      </c>
      <c r="K407" s="7">
        <f t="shared" si="80"/>
        <v>0.018655668748827046</v>
      </c>
      <c r="L407" s="30">
        <f t="shared" si="81"/>
        <v>930523.3919590446</v>
      </c>
      <c r="M407" s="10">
        <f t="shared" si="82"/>
        <v>300243.64780746604</v>
      </c>
      <c r="N407" s="31">
        <f t="shared" si="83"/>
        <v>1230767.0397665107</v>
      </c>
      <c r="O407" s="7">
        <f t="shared" si="84"/>
        <v>154169.56400691497</v>
      </c>
      <c r="P407" s="7">
        <f t="shared" si="85"/>
        <v>154169.56400691497</v>
      </c>
      <c r="Q407" s="7">
        <f t="shared" si="86"/>
        <v>0.018655668748827046</v>
      </c>
    </row>
    <row r="408" spans="1:17" s="4" customFormat="1" ht="12.75">
      <c r="A408" s="25" t="s">
        <v>487</v>
      </c>
      <c r="B408" s="26" t="s">
        <v>510</v>
      </c>
      <c r="C408" s="58">
        <v>1553</v>
      </c>
      <c r="D408" s="119">
        <v>3335958</v>
      </c>
      <c r="E408" s="27">
        <v>249500</v>
      </c>
      <c r="F408" s="28">
        <f t="shared" si="77"/>
        <v>20764.500096192383</v>
      </c>
      <c r="G408" s="29">
        <f t="shared" si="78"/>
        <v>0.0009711189932009029</v>
      </c>
      <c r="H408" s="7">
        <f t="shared" si="79"/>
        <v>13.370573146292585</v>
      </c>
      <c r="I408" s="7">
        <f t="shared" si="87"/>
        <v>5234.500096192385</v>
      </c>
      <c r="J408" s="7">
        <f t="shared" si="88"/>
        <v>5234.500096192385</v>
      </c>
      <c r="K408" s="7">
        <f t="shared" si="80"/>
        <v>0.0006334136085115244</v>
      </c>
      <c r="L408" s="30">
        <f t="shared" si="81"/>
        <v>46978.70977712916</v>
      </c>
      <c r="M408" s="10">
        <f t="shared" si="82"/>
        <v>10194.13535643677</v>
      </c>
      <c r="N408" s="31">
        <f t="shared" si="83"/>
        <v>57172.84513356593</v>
      </c>
      <c r="O408" s="7">
        <f t="shared" si="84"/>
        <v>5234.500096192385</v>
      </c>
      <c r="P408" s="7">
        <f t="shared" si="85"/>
        <v>5234.500096192385</v>
      </c>
      <c r="Q408" s="7">
        <f t="shared" si="86"/>
        <v>0.0006334136085115244</v>
      </c>
    </row>
    <row r="409" spans="1:17" s="4" customFormat="1" ht="12.75">
      <c r="A409" s="25" t="s">
        <v>488</v>
      </c>
      <c r="B409" s="26" t="s">
        <v>213</v>
      </c>
      <c r="C409" s="58">
        <v>583</v>
      </c>
      <c r="D409" s="119">
        <v>2377317</v>
      </c>
      <c r="E409" s="27">
        <v>596350</v>
      </c>
      <c r="F409" s="28">
        <f t="shared" si="77"/>
        <v>2324.097947514044</v>
      </c>
      <c r="G409" s="29">
        <f t="shared" si="78"/>
        <v>0.00010869395595533687</v>
      </c>
      <c r="H409" s="7">
        <f t="shared" si="79"/>
        <v>3.9864458790978454</v>
      </c>
      <c r="I409" s="7">
        <f t="shared" si="87"/>
        <v>-3505.9020524859566</v>
      </c>
      <c r="J409" s="7">
        <f t="shared" si="88"/>
        <v>0</v>
      </c>
      <c r="K409" s="7">
        <f t="shared" si="80"/>
        <v>0</v>
      </c>
      <c r="L409" s="30">
        <f t="shared" si="81"/>
        <v>5258.162848327126</v>
      </c>
      <c r="M409" s="10">
        <f t="shared" si="82"/>
        <v>0</v>
      </c>
      <c r="N409" s="31">
        <f t="shared" si="83"/>
        <v>5258.162848327126</v>
      </c>
      <c r="O409" s="7">
        <f t="shared" si="84"/>
        <v>-3505.9020524859566</v>
      </c>
      <c r="P409" s="7">
        <f t="shared" si="85"/>
        <v>0</v>
      </c>
      <c r="Q409" s="7">
        <f t="shared" si="86"/>
        <v>0</v>
      </c>
    </row>
    <row r="410" spans="1:17" s="4" customFormat="1" ht="12.75">
      <c r="A410" s="25" t="s">
        <v>485</v>
      </c>
      <c r="B410" s="26" t="s">
        <v>145</v>
      </c>
      <c r="C410" s="58">
        <v>1777</v>
      </c>
      <c r="D410" s="119">
        <v>7002036</v>
      </c>
      <c r="E410" s="27">
        <v>587650</v>
      </c>
      <c r="F410" s="28">
        <f t="shared" si="77"/>
        <v>21173.518203011998</v>
      </c>
      <c r="G410" s="29">
        <f t="shared" si="78"/>
        <v>0.0009902480476089326</v>
      </c>
      <c r="H410" s="7">
        <f t="shared" si="79"/>
        <v>11.915316940355654</v>
      </c>
      <c r="I410" s="7">
        <f t="shared" si="87"/>
        <v>3403.5182030119963</v>
      </c>
      <c r="J410" s="7">
        <f t="shared" si="88"/>
        <v>3403.5182030119963</v>
      </c>
      <c r="K410" s="7">
        <f t="shared" si="80"/>
        <v>0.0004118511236961593</v>
      </c>
      <c r="L410" s="30">
        <f t="shared" si="81"/>
        <v>47904.0941034965</v>
      </c>
      <c r="M410" s="10">
        <f t="shared" si="82"/>
        <v>6628.316861592726</v>
      </c>
      <c r="N410" s="31">
        <f t="shared" si="83"/>
        <v>54532.41096508923</v>
      </c>
      <c r="O410" s="7">
        <f t="shared" si="84"/>
        <v>3403.5182030119963</v>
      </c>
      <c r="P410" s="7">
        <f t="shared" si="85"/>
        <v>3403.5182030119963</v>
      </c>
      <c r="Q410" s="7">
        <f t="shared" si="86"/>
        <v>0.0004118511236961593</v>
      </c>
    </row>
    <row r="411" spans="1:17" s="4" customFormat="1" ht="12.75">
      <c r="A411" s="25" t="s">
        <v>490</v>
      </c>
      <c r="B411" s="26" t="s">
        <v>302</v>
      </c>
      <c r="C411" s="58">
        <v>403</v>
      </c>
      <c r="D411" s="119">
        <v>323642.2</v>
      </c>
      <c r="E411" s="27">
        <v>17800</v>
      </c>
      <c r="F411" s="28">
        <f t="shared" si="77"/>
        <v>7327.40486516854</v>
      </c>
      <c r="G411" s="29">
        <f t="shared" si="78"/>
        <v>0.00034268978316230695</v>
      </c>
      <c r="H411" s="7">
        <f t="shared" si="79"/>
        <v>18.18214606741573</v>
      </c>
      <c r="I411" s="7">
        <f t="shared" si="87"/>
        <v>3297.404865168539</v>
      </c>
      <c r="J411" s="7">
        <f t="shared" si="88"/>
        <v>3297.404865168539</v>
      </c>
      <c r="K411" s="7">
        <f t="shared" si="80"/>
        <v>0.0003990106172486537</v>
      </c>
      <c r="L411" s="30">
        <f t="shared" si="81"/>
        <v>16577.910615984412</v>
      </c>
      <c r="M411" s="10">
        <f t="shared" si="82"/>
        <v>6421.662222329968</v>
      </c>
      <c r="N411" s="31">
        <f t="shared" si="83"/>
        <v>22999.57283831438</v>
      </c>
      <c r="O411" s="7">
        <f t="shared" si="84"/>
        <v>3297.404865168539</v>
      </c>
      <c r="P411" s="7">
        <f t="shared" si="85"/>
        <v>3297.404865168539</v>
      </c>
      <c r="Q411" s="7">
        <f t="shared" si="86"/>
        <v>0.0003990106172486537</v>
      </c>
    </row>
    <row r="412" spans="1:17" s="4" customFormat="1" ht="12.75">
      <c r="A412" s="25" t="s">
        <v>490</v>
      </c>
      <c r="B412" s="26" t="s">
        <v>303</v>
      </c>
      <c r="C412" s="58">
        <v>386</v>
      </c>
      <c r="D412" s="119">
        <v>355907.79</v>
      </c>
      <c r="E412" s="27">
        <v>18300</v>
      </c>
      <c r="F412" s="28">
        <f t="shared" si="77"/>
        <v>7507.126062295082</v>
      </c>
      <c r="G412" s="29">
        <f t="shared" si="78"/>
        <v>0.00035109502611069813</v>
      </c>
      <c r="H412" s="7">
        <f t="shared" si="79"/>
        <v>19.448513114754096</v>
      </c>
      <c r="I412" s="7">
        <f t="shared" si="87"/>
        <v>3647.1260622950813</v>
      </c>
      <c r="J412" s="7">
        <f t="shared" si="88"/>
        <v>3647.1260622950813</v>
      </c>
      <c r="K412" s="7">
        <f t="shared" si="80"/>
        <v>0.00044132949419471154</v>
      </c>
      <c r="L412" s="30">
        <f t="shared" si="81"/>
        <v>16984.5214142937</v>
      </c>
      <c r="M412" s="10">
        <f t="shared" si="82"/>
        <v>7102.740673950661</v>
      </c>
      <c r="N412" s="31">
        <f t="shared" si="83"/>
        <v>24087.262088244363</v>
      </c>
      <c r="O412" s="7">
        <f t="shared" si="84"/>
        <v>3647.1260622950813</v>
      </c>
      <c r="P412" s="7">
        <f t="shared" si="85"/>
        <v>3647.1260622950813</v>
      </c>
      <c r="Q412" s="7">
        <f t="shared" si="86"/>
        <v>0.00044132949419471154</v>
      </c>
    </row>
    <row r="413" spans="1:17" s="4" customFormat="1" ht="12.75">
      <c r="A413" s="25" t="s">
        <v>483</v>
      </c>
      <c r="B413" s="26" t="s">
        <v>95</v>
      </c>
      <c r="C413" s="58">
        <v>10090</v>
      </c>
      <c r="D413" s="119">
        <v>12051119</v>
      </c>
      <c r="E413" s="27">
        <v>1004900</v>
      </c>
      <c r="F413" s="28">
        <f t="shared" si="77"/>
        <v>121002.87661458852</v>
      </c>
      <c r="G413" s="29">
        <f t="shared" si="78"/>
        <v>0.005659090812107724</v>
      </c>
      <c r="H413" s="7">
        <f t="shared" si="79"/>
        <v>11.992356453378445</v>
      </c>
      <c r="I413" s="7">
        <f t="shared" si="87"/>
        <v>20102.87661458851</v>
      </c>
      <c r="J413" s="7">
        <f t="shared" si="88"/>
        <v>20102.87661458851</v>
      </c>
      <c r="K413" s="7">
        <f t="shared" si="80"/>
        <v>0.002432598220252368</v>
      </c>
      <c r="L413" s="30">
        <f t="shared" si="81"/>
        <v>273763.34591926483</v>
      </c>
      <c r="M413" s="10">
        <f t="shared" si="82"/>
        <v>39150.14643173496</v>
      </c>
      <c r="N413" s="31">
        <f t="shared" si="83"/>
        <v>312913.4923509998</v>
      </c>
      <c r="O413" s="7">
        <f t="shared" si="84"/>
        <v>20102.87661458851</v>
      </c>
      <c r="P413" s="7">
        <f t="shared" si="85"/>
        <v>20102.87661458851</v>
      </c>
      <c r="Q413" s="7">
        <f t="shared" si="86"/>
        <v>0.002432598220252368</v>
      </c>
    </row>
    <row r="414" spans="1:17" s="4" customFormat="1" ht="12.75">
      <c r="A414" s="25" t="s">
        <v>493</v>
      </c>
      <c r="B414" s="26" t="s">
        <v>368</v>
      </c>
      <c r="C414" s="58">
        <v>643</v>
      </c>
      <c r="D414" s="119">
        <v>687996</v>
      </c>
      <c r="E414" s="27">
        <v>44850</v>
      </c>
      <c r="F414" s="28">
        <f t="shared" si="77"/>
        <v>9863.576989966556</v>
      </c>
      <c r="G414" s="29">
        <f t="shared" si="78"/>
        <v>0.00046130207380298913</v>
      </c>
      <c r="H414" s="7">
        <f t="shared" si="79"/>
        <v>15.339933110367893</v>
      </c>
      <c r="I414" s="7">
        <f t="shared" si="87"/>
        <v>3433.576989966555</v>
      </c>
      <c r="J414" s="7">
        <f t="shared" si="88"/>
        <v>3433.576989966555</v>
      </c>
      <c r="K414" s="7">
        <f t="shared" si="80"/>
        <v>0.0004154884614289861</v>
      </c>
      <c r="L414" s="30">
        <f t="shared" si="81"/>
        <v>22315.881366244805</v>
      </c>
      <c r="M414" s="10">
        <f t="shared" si="82"/>
        <v>6686.856041501799</v>
      </c>
      <c r="N414" s="31">
        <f t="shared" si="83"/>
        <v>29002.737407746605</v>
      </c>
      <c r="O414" s="7">
        <f t="shared" si="84"/>
        <v>3433.576989966555</v>
      </c>
      <c r="P414" s="7">
        <f t="shared" si="85"/>
        <v>3433.576989966555</v>
      </c>
      <c r="Q414" s="7">
        <f t="shared" si="86"/>
        <v>0.0004154884614289861</v>
      </c>
    </row>
    <row r="415" spans="1:17" s="4" customFormat="1" ht="12.75">
      <c r="A415" s="25" t="s">
        <v>490</v>
      </c>
      <c r="B415" s="26" t="s">
        <v>304</v>
      </c>
      <c r="C415" s="58">
        <v>1214</v>
      </c>
      <c r="D415" s="119">
        <v>1354523.83</v>
      </c>
      <c r="E415" s="27">
        <v>83150</v>
      </c>
      <c r="F415" s="28">
        <f t="shared" si="77"/>
        <v>19776.210819242333</v>
      </c>
      <c r="G415" s="29">
        <f t="shared" si="78"/>
        <v>0.0009248984493314663</v>
      </c>
      <c r="H415" s="7">
        <f t="shared" si="79"/>
        <v>16.29012423331329</v>
      </c>
      <c r="I415" s="7">
        <f t="shared" si="87"/>
        <v>7636.210819242333</v>
      </c>
      <c r="J415" s="7">
        <f t="shared" si="88"/>
        <v>7636.210819242333</v>
      </c>
      <c r="K415" s="7">
        <f t="shared" si="80"/>
        <v>0.0009240385445573711</v>
      </c>
      <c r="L415" s="30">
        <f t="shared" si="81"/>
        <v>44742.75153577478</v>
      </c>
      <c r="M415" s="10">
        <f t="shared" si="82"/>
        <v>14871.442405410975</v>
      </c>
      <c r="N415" s="31">
        <f t="shared" si="83"/>
        <v>59614.19394118576</v>
      </c>
      <c r="O415" s="7">
        <f t="shared" si="84"/>
        <v>7636.210819242333</v>
      </c>
      <c r="P415" s="7">
        <f t="shared" si="85"/>
        <v>7636.210819242333</v>
      </c>
      <c r="Q415" s="7">
        <f t="shared" si="86"/>
        <v>0.0009240385445573711</v>
      </c>
    </row>
    <row r="416" spans="1:17" s="4" customFormat="1" ht="12.75">
      <c r="A416" s="25" t="s">
        <v>495</v>
      </c>
      <c r="B416" s="26" t="s">
        <v>428</v>
      </c>
      <c r="C416" s="58">
        <v>1139</v>
      </c>
      <c r="D416" s="119">
        <v>2703417.28</v>
      </c>
      <c r="E416" s="27">
        <v>166100</v>
      </c>
      <c r="F416" s="28">
        <f t="shared" si="77"/>
        <v>18538.183515472603</v>
      </c>
      <c r="G416" s="29">
        <f t="shared" si="78"/>
        <v>0.0008669980990594869</v>
      </c>
      <c r="H416" s="7">
        <f t="shared" si="79"/>
        <v>16.275841541240215</v>
      </c>
      <c r="I416" s="7">
        <f t="shared" si="87"/>
        <v>7148.183515472605</v>
      </c>
      <c r="J416" s="7">
        <f t="shared" si="88"/>
        <v>7148.183515472605</v>
      </c>
      <c r="K416" s="7">
        <f t="shared" si="80"/>
        <v>0.0008649835956888455</v>
      </c>
      <c r="L416" s="30">
        <f t="shared" si="81"/>
        <v>41941.77269542095</v>
      </c>
      <c r="M416" s="10">
        <f t="shared" si="82"/>
        <v>13921.014226818646</v>
      </c>
      <c r="N416" s="31">
        <f t="shared" si="83"/>
        <v>55862.7869222396</v>
      </c>
      <c r="O416" s="7">
        <f t="shared" si="84"/>
        <v>7148.183515472605</v>
      </c>
      <c r="P416" s="7">
        <f t="shared" si="85"/>
        <v>7148.183515472605</v>
      </c>
      <c r="Q416" s="7">
        <f t="shared" si="86"/>
        <v>0.0008649835956888455</v>
      </c>
    </row>
    <row r="417" spans="1:17" s="4" customFormat="1" ht="12.75">
      <c r="A417" s="9" t="s">
        <v>482</v>
      </c>
      <c r="B417" s="26" t="s">
        <v>65</v>
      </c>
      <c r="C417" s="58">
        <v>254</v>
      </c>
      <c r="D417" s="119">
        <v>284651</v>
      </c>
      <c r="E417" s="27">
        <v>16000</v>
      </c>
      <c r="F417" s="28">
        <f t="shared" si="77"/>
        <v>4518.834625</v>
      </c>
      <c r="G417" s="29">
        <f t="shared" si="78"/>
        <v>0.00021133791380203147</v>
      </c>
      <c r="H417" s="7">
        <f t="shared" si="79"/>
        <v>17.7906875</v>
      </c>
      <c r="I417" s="7">
        <f t="shared" si="87"/>
        <v>1978.8346250000002</v>
      </c>
      <c r="J417" s="7">
        <f t="shared" si="88"/>
        <v>1978.8346250000002</v>
      </c>
      <c r="K417" s="7">
        <f t="shared" si="80"/>
        <v>0.00023945376968863695</v>
      </c>
      <c r="L417" s="30">
        <f t="shared" si="81"/>
        <v>10223.651876774296</v>
      </c>
      <c r="M417" s="10">
        <f t="shared" si="82"/>
        <v>3853.7601766265</v>
      </c>
      <c r="N417" s="31">
        <f t="shared" si="83"/>
        <v>14077.412053400796</v>
      </c>
      <c r="O417" s="7">
        <f t="shared" si="84"/>
        <v>1978.8346250000002</v>
      </c>
      <c r="P417" s="7">
        <f t="shared" si="85"/>
        <v>1978.8346250000002</v>
      </c>
      <c r="Q417" s="7">
        <f t="shared" si="86"/>
        <v>0.00023945376968863695</v>
      </c>
    </row>
    <row r="418" spans="1:17" s="4" customFormat="1" ht="12.75">
      <c r="A418" s="25" t="s">
        <v>494</v>
      </c>
      <c r="B418" s="26" t="s">
        <v>389</v>
      </c>
      <c r="C418" s="58">
        <v>1587</v>
      </c>
      <c r="D418" s="119">
        <v>3348714</v>
      </c>
      <c r="E418" s="27">
        <v>200200</v>
      </c>
      <c r="F418" s="28">
        <f t="shared" si="77"/>
        <v>26545.50008991009</v>
      </c>
      <c r="G418" s="29">
        <f t="shared" si="78"/>
        <v>0.0012414861519375112</v>
      </c>
      <c r="H418" s="7">
        <f t="shared" si="79"/>
        <v>16.726843156843156</v>
      </c>
      <c r="I418" s="7">
        <f t="shared" si="87"/>
        <v>10675.500089910089</v>
      </c>
      <c r="J418" s="7">
        <f t="shared" si="88"/>
        <v>10675.500089910089</v>
      </c>
      <c r="K418" s="7">
        <f t="shared" si="80"/>
        <v>0.0012918152469867728</v>
      </c>
      <c r="L418" s="30">
        <f t="shared" si="81"/>
        <v>60057.95173664305</v>
      </c>
      <c r="M418" s="10">
        <f t="shared" si="82"/>
        <v>20790.427149549254</v>
      </c>
      <c r="N418" s="31">
        <f t="shared" si="83"/>
        <v>80848.37888619231</v>
      </c>
      <c r="O418" s="7">
        <f t="shared" si="84"/>
        <v>10675.500089910089</v>
      </c>
      <c r="P418" s="7">
        <f t="shared" si="85"/>
        <v>10675.500089910089</v>
      </c>
      <c r="Q418" s="7">
        <f t="shared" si="86"/>
        <v>0.0012918152469867728</v>
      </c>
    </row>
    <row r="419" spans="1:17" s="4" customFormat="1" ht="12.75">
      <c r="A419" s="25" t="s">
        <v>489</v>
      </c>
      <c r="B419" s="26" t="s">
        <v>245</v>
      </c>
      <c r="C419" s="58">
        <v>237</v>
      </c>
      <c r="D419" s="119">
        <v>637903</v>
      </c>
      <c r="E419" s="27">
        <v>74200</v>
      </c>
      <c r="F419" s="28">
        <f t="shared" si="77"/>
        <v>2037.5068867924529</v>
      </c>
      <c r="G419" s="29">
        <f t="shared" si="78"/>
        <v>9.529059825064717E-05</v>
      </c>
      <c r="H419" s="7">
        <f t="shared" si="79"/>
        <v>8.597075471698114</v>
      </c>
      <c r="I419" s="7">
        <f t="shared" si="87"/>
        <v>-332.493113207547</v>
      </c>
      <c r="J419" s="7">
        <f t="shared" si="88"/>
        <v>0</v>
      </c>
      <c r="K419" s="7">
        <f t="shared" si="80"/>
        <v>0</v>
      </c>
      <c r="L419" s="30">
        <f t="shared" si="81"/>
        <v>4609.763984690237</v>
      </c>
      <c r="M419" s="10">
        <f t="shared" si="82"/>
        <v>0</v>
      </c>
      <c r="N419" s="31">
        <f t="shared" si="83"/>
        <v>4609.763984690237</v>
      </c>
      <c r="O419" s="7">
        <f t="shared" si="84"/>
        <v>-332.493113207547</v>
      </c>
      <c r="P419" s="7">
        <f t="shared" si="85"/>
        <v>0</v>
      </c>
      <c r="Q419" s="7">
        <f t="shared" si="86"/>
        <v>0</v>
      </c>
    </row>
    <row r="420" spans="1:17" s="4" customFormat="1" ht="12.75">
      <c r="A420" s="25" t="s">
        <v>485</v>
      </c>
      <c r="B420" s="26" t="s">
        <v>146</v>
      </c>
      <c r="C420" s="58">
        <v>1050</v>
      </c>
      <c r="D420" s="119">
        <v>3215278</v>
      </c>
      <c r="E420" s="27">
        <v>273100</v>
      </c>
      <c r="F420" s="28">
        <f t="shared" si="77"/>
        <v>12361.925668253387</v>
      </c>
      <c r="G420" s="29">
        <f t="shared" si="78"/>
        <v>0.0005781454286578266</v>
      </c>
      <c r="H420" s="7">
        <f t="shared" si="79"/>
        <v>11.773262541193702</v>
      </c>
      <c r="I420" s="7">
        <f t="shared" si="87"/>
        <v>1861.9256682533874</v>
      </c>
      <c r="J420" s="7">
        <f t="shared" si="88"/>
        <v>1861.9256682533874</v>
      </c>
      <c r="K420" s="7">
        <f t="shared" si="80"/>
        <v>0.00022530691272056554</v>
      </c>
      <c r="L420" s="30">
        <f t="shared" si="81"/>
        <v>27968.278338750464</v>
      </c>
      <c r="M420" s="10">
        <f t="shared" si="82"/>
        <v>3626.081180054947</v>
      </c>
      <c r="N420" s="31">
        <f t="shared" si="83"/>
        <v>31594.35951880541</v>
      </c>
      <c r="O420" s="7">
        <f t="shared" si="84"/>
        <v>1861.9256682533874</v>
      </c>
      <c r="P420" s="7">
        <f t="shared" si="85"/>
        <v>1861.9256682533874</v>
      </c>
      <c r="Q420" s="7">
        <f t="shared" si="86"/>
        <v>0.00022530691272056554</v>
      </c>
    </row>
    <row r="421" spans="1:17" s="4" customFormat="1" ht="12.75">
      <c r="A421" s="25" t="s">
        <v>489</v>
      </c>
      <c r="B421" s="26" t="s">
        <v>246</v>
      </c>
      <c r="C421" s="58">
        <v>382</v>
      </c>
      <c r="D421" s="119">
        <v>601558.71</v>
      </c>
      <c r="E421" s="27">
        <v>46100</v>
      </c>
      <c r="F421" s="28">
        <f t="shared" si="77"/>
        <v>4984.716425596529</v>
      </c>
      <c r="G421" s="29">
        <f t="shared" si="78"/>
        <v>0.00023312638272977062</v>
      </c>
      <c r="H421" s="7">
        <f t="shared" si="79"/>
        <v>13.048995878524945</v>
      </c>
      <c r="I421" s="7">
        <f t="shared" si="87"/>
        <v>1164.716425596529</v>
      </c>
      <c r="J421" s="7">
        <f t="shared" si="88"/>
        <v>1164.716425596529</v>
      </c>
      <c r="K421" s="7">
        <f t="shared" si="80"/>
        <v>0.00014093938685116937</v>
      </c>
      <c r="L421" s="30">
        <f t="shared" si="81"/>
        <v>11277.687649332289</v>
      </c>
      <c r="M421" s="10">
        <f t="shared" si="82"/>
        <v>2268.273316688435</v>
      </c>
      <c r="N421" s="31">
        <f t="shared" si="83"/>
        <v>13545.960966020724</v>
      </c>
      <c r="O421" s="7">
        <f t="shared" si="84"/>
        <v>1164.716425596529</v>
      </c>
      <c r="P421" s="7">
        <f t="shared" si="85"/>
        <v>1164.716425596529</v>
      </c>
      <c r="Q421" s="7">
        <f t="shared" si="86"/>
        <v>0.00014093938685116937</v>
      </c>
    </row>
    <row r="422" spans="1:17" s="4" customFormat="1" ht="12.75">
      <c r="A422" s="25" t="s">
        <v>484</v>
      </c>
      <c r="B422" s="26" t="s">
        <v>114</v>
      </c>
      <c r="C422" s="58">
        <v>1192</v>
      </c>
      <c r="D422" s="119">
        <v>1132432.81</v>
      </c>
      <c r="E422" s="27">
        <v>81900</v>
      </c>
      <c r="F422" s="28">
        <f t="shared" si="77"/>
        <v>16481.805977045176</v>
      </c>
      <c r="G422" s="29">
        <f t="shared" si="78"/>
        <v>0.000770824953763069</v>
      </c>
      <c r="H422" s="7">
        <f t="shared" si="79"/>
        <v>13.827018437118438</v>
      </c>
      <c r="I422" s="7">
        <f t="shared" si="87"/>
        <v>4561.805977045178</v>
      </c>
      <c r="J422" s="7">
        <f t="shared" si="88"/>
        <v>4561.805977045178</v>
      </c>
      <c r="K422" s="7">
        <f t="shared" si="80"/>
        <v>0.0005520125956920849</v>
      </c>
      <c r="L422" s="30">
        <f t="shared" si="81"/>
        <v>37289.31474447302</v>
      </c>
      <c r="M422" s="10">
        <f t="shared" si="82"/>
        <v>8884.070445165902</v>
      </c>
      <c r="N422" s="31">
        <f t="shared" si="83"/>
        <v>46173.385189638924</v>
      </c>
      <c r="O422" s="7">
        <f t="shared" si="84"/>
        <v>4561.805977045178</v>
      </c>
      <c r="P422" s="7">
        <f t="shared" si="85"/>
        <v>4561.805977045178</v>
      </c>
      <c r="Q422" s="7">
        <f t="shared" si="86"/>
        <v>0.0005520125956920849</v>
      </c>
    </row>
    <row r="423" spans="1:17" s="4" customFormat="1" ht="12.75">
      <c r="A423" s="25" t="s">
        <v>485</v>
      </c>
      <c r="B423" s="26" t="s">
        <v>147</v>
      </c>
      <c r="C423" s="58">
        <v>1257</v>
      </c>
      <c r="D423" s="119">
        <v>2147352.28</v>
      </c>
      <c r="E423" s="27">
        <v>182550</v>
      </c>
      <c r="F423" s="28">
        <f t="shared" si="77"/>
        <v>14786.205510599833</v>
      </c>
      <c r="G423" s="29">
        <f t="shared" si="78"/>
        <v>0.0006915247148833799</v>
      </c>
      <c r="H423" s="7">
        <f t="shared" si="79"/>
        <v>11.763091098329223</v>
      </c>
      <c r="I423" s="7">
        <f t="shared" si="87"/>
        <v>2216.2055105998334</v>
      </c>
      <c r="J423" s="7">
        <f t="shared" si="88"/>
        <v>2216.2055105998334</v>
      </c>
      <c r="K423" s="7">
        <f t="shared" si="80"/>
        <v>0.00026817741978709336</v>
      </c>
      <c r="L423" s="30">
        <f t="shared" si="81"/>
        <v>33453.09803604827</v>
      </c>
      <c r="M423" s="10">
        <f t="shared" si="82"/>
        <v>4316.0375465786265</v>
      </c>
      <c r="N423" s="31">
        <f t="shared" si="83"/>
        <v>37769.1355826269</v>
      </c>
      <c r="O423" s="7">
        <f t="shared" si="84"/>
        <v>2216.2055105998334</v>
      </c>
      <c r="P423" s="7">
        <f t="shared" si="85"/>
        <v>2216.2055105998334</v>
      </c>
      <c r="Q423" s="7">
        <f t="shared" si="86"/>
        <v>0.00026817741978709336</v>
      </c>
    </row>
    <row r="424" spans="1:17" s="4" customFormat="1" ht="12.75">
      <c r="A424" s="25" t="s">
        <v>489</v>
      </c>
      <c r="B424" s="26" t="s">
        <v>247</v>
      </c>
      <c r="C424" s="58">
        <v>949</v>
      </c>
      <c r="D424" s="119">
        <v>1137329</v>
      </c>
      <c r="E424" s="27">
        <v>69250</v>
      </c>
      <c r="F424" s="28">
        <f t="shared" si="77"/>
        <v>15585.92376895307</v>
      </c>
      <c r="G424" s="29">
        <f t="shared" si="78"/>
        <v>0.000728926125285684</v>
      </c>
      <c r="H424" s="7">
        <f t="shared" si="79"/>
        <v>16.423523465703973</v>
      </c>
      <c r="I424" s="7">
        <f t="shared" si="87"/>
        <v>6095.92376895307</v>
      </c>
      <c r="J424" s="7">
        <f t="shared" si="88"/>
        <v>6095.92376895307</v>
      </c>
      <c r="K424" s="7">
        <f t="shared" si="80"/>
        <v>0.0007376523069533292</v>
      </c>
      <c r="L424" s="30">
        <f t="shared" si="81"/>
        <v>35262.42317215097</v>
      </c>
      <c r="M424" s="10">
        <f t="shared" si="82"/>
        <v>11871.749141514169</v>
      </c>
      <c r="N424" s="31">
        <f t="shared" si="83"/>
        <v>47134.17231366514</v>
      </c>
      <c r="O424" s="7">
        <f t="shared" si="84"/>
        <v>6095.92376895307</v>
      </c>
      <c r="P424" s="7">
        <f t="shared" si="85"/>
        <v>6095.92376895307</v>
      </c>
      <c r="Q424" s="7">
        <f t="shared" si="86"/>
        <v>0.0007376523069533292</v>
      </c>
    </row>
    <row r="425" spans="1:17" s="4" customFormat="1" ht="12.75">
      <c r="A425" s="25" t="s">
        <v>485</v>
      </c>
      <c r="B425" s="26" t="s">
        <v>148</v>
      </c>
      <c r="C425" s="58">
        <v>1484</v>
      </c>
      <c r="D425" s="119">
        <v>2226380</v>
      </c>
      <c r="E425" s="27">
        <v>329800</v>
      </c>
      <c r="F425" s="28">
        <f t="shared" si="77"/>
        <v>10018.034930260765</v>
      </c>
      <c r="G425" s="29">
        <f t="shared" si="78"/>
        <v>0.00046852579885177576</v>
      </c>
      <c r="H425" s="7">
        <f t="shared" si="79"/>
        <v>6.7506973923590055</v>
      </c>
      <c r="I425" s="7">
        <f t="shared" si="87"/>
        <v>-4821.965069739236</v>
      </c>
      <c r="J425" s="7">
        <f t="shared" si="88"/>
        <v>0</v>
      </c>
      <c r="K425" s="7">
        <f t="shared" si="80"/>
        <v>0</v>
      </c>
      <c r="L425" s="30">
        <f t="shared" si="81"/>
        <v>22665.335228184173</v>
      </c>
      <c r="M425" s="10">
        <f t="shared" si="82"/>
        <v>0</v>
      </c>
      <c r="N425" s="31">
        <f t="shared" si="83"/>
        <v>22665.335228184173</v>
      </c>
      <c r="O425" s="7">
        <f t="shared" si="84"/>
        <v>-4821.965069739236</v>
      </c>
      <c r="P425" s="7">
        <f t="shared" si="85"/>
        <v>0</v>
      </c>
      <c r="Q425" s="7">
        <f t="shared" si="86"/>
        <v>0</v>
      </c>
    </row>
    <row r="426" spans="1:17" s="4" customFormat="1" ht="12.75">
      <c r="A426" s="25" t="s">
        <v>485</v>
      </c>
      <c r="B426" s="26" t="s">
        <v>149</v>
      </c>
      <c r="C426" s="58">
        <v>334</v>
      </c>
      <c r="D426" s="119">
        <v>1781834.27</v>
      </c>
      <c r="E426" s="27">
        <v>156150</v>
      </c>
      <c r="F426" s="28">
        <f t="shared" si="77"/>
        <v>3811.2881599743832</v>
      </c>
      <c r="G426" s="29">
        <f t="shared" si="78"/>
        <v>0.00017824721537079246</v>
      </c>
      <c r="H426" s="7">
        <f t="shared" si="79"/>
        <v>11.411042395132885</v>
      </c>
      <c r="I426" s="7">
        <f t="shared" si="87"/>
        <v>471.2881599743835</v>
      </c>
      <c r="J426" s="7">
        <f t="shared" si="88"/>
        <v>471.2881599743835</v>
      </c>
      <c r="K426" s="7">
        <f t="shared" si="80"/>
        <v>5.70293874433734E-05</v>
      </c>
      <c r="L426" s="30">
        <f t="shared" si="81"/>
        <v>8622.861109826463</v>
      </c>
      <c r="M426" s="10">
        <f t="shared" si="82"/>
        <v>917.8288673945445</v>
      </c>
      <c r="N426" s="31">
        <f t="shared" si="83"/>
        <v>9540.689977221007</v>
      </c>
      <c r="O426" s="7">
        <f t="shared" si="84"/>
        <v>471.2881599743835</v>
      </c>
      <c r="P426" s="7">
        <f t="shared" si="85"/>
        <v>471.2881599743835</v>
      </c>
      <c r="Q426" s="7">
        <f t="shared" si="86"/>
        <v>5.70293874433734E-05</v>
      </c>
    </row>
    <row r="427" spans="1:17" s="4" customFormat="1" ht="12.75">
      <c r="A427" s="25" t="s">
        <v>494</v>
      </c>
      <c r="B427" s="26" t="s">
        <v>390</v>
      </c>
      <c r="C427" s="58">
        <v>1398</v>
      </c>
      <c r="D427" s="119">
        <v>1859579</v>
      </c>
      <c r="E427" s="27">
        <v>117500</v>
      </c>
      <c r="F427" s="28">
        <f t="shared" si="77"/>
        <v>22125.03354893617</v>
      </c>
      <c r="G427" s="29">
        <f t="shared" si="78"/>
        <v>0.0010347487396780153</v>
      </c>
      <c r="H427" s="7">
        <f t="shared" si="79"/>
        <v>15.82620425531915</v>
      </c>
      <c r="I427" s="7">
        <f t="shared" si="87"/>
        <v>8145.033548936171</v>
      </c>
      <c r="J427" s="7">
        <f t="shared" si="88"/>
        <v>8145.033548936171</v>
      </c>
      <c r="K427" s="7">
        <f t="shared" si="80"/>
        <v>0.0009856098952853035</v>
      </c>
      <c r="L427" s="30">
        <f t="shared" si="81"/>
        <v>50056.85304676879</v>
      </c>
      <c r="M427" s="10">
        <f t="shared" si="82"/>
        <v>15862.36946312632</v>
      </c>
      <c r="N427" s="31">
        <f t="shared" si="83"/>
        <v>65919.2225098951</v>
      </c>
      <c r="O427" s="7">
        <f t="shared" si="84"/>
        <v>8145.033548936171</v>
      </c>
      <c r="P427" s="7">
        <f t="shared" si="85"/>
        <v>8145.033548936171</v>
      </c>
      <c r="Q427" s="7">
        <f t="shared" si="86"/>
        <v>0.0009856098952853035</v>
      </c>
    </row>
    <row r="428" spans="1:17" s="4" customFormat="1" ht="12.75">
      <c r="A428" s="25" t="s">
        <v>489</v>
      </c>
      <c r="B428" s="26" t="s">
        <v>248</v>
      </c>
      <c r="C428" s="58">
        <v>389</v>
      </c>
      <c r="D428" s="119">
        <v>1145112.69</v>
      </c>
      <c r="E428" s="27">
        <v>85000</v>
      </c>
      <c r="F428" s="28">
        <f t="shared" si="77"/>
        <v>5240.574546</v>
      </c>
      <c r="G428" s="29">
        <f t="shared" si="78"/>
        <v>0.00024509241509931736</v>
      </c>
      <c r="H428" s="7">
        <f t="shared" si="79"/>
        <v>13.471914</v>
      </c>
      <c r="I428" s="7">
        <f t="shared" si="87"/>
        <v>1350.574546</v>
      </c>
      <c r="J428" s="7">
        <f t="shared" si="88"/>
        <v>1350.574546</v>
      </c>
      <c r="K428" s="7">
        <f t="shared" si="80"/>
        <v>0.0001634296076081746</v>
      </c>
      <c r="L428" s="30">
        <f t="shared" si="81"/>
        <v>11856.554673670647</v>
      </c>
      <c r="M428" s="10">
        <f t="shared" si="82"/>
        <v>2630.230103710771</v>
      </c>
      <c r="N428" s="31">
        <f t="shared" si="83"/>
        <v>14486.784777381417</v>
      </c>
      <c r="O428" s="7">
        <f t="shared" si="84"/>
        <v>1350.574546</v>
      </c>
      <c r="P428" s="7">
        <f t="shared" si="85"/>
        <v>1350.574546</v>
      </c>
      <c r="Q428" s="7">
        <f t="shared" si="86"/>
        <v>0.0001634296076081746</v>
      </c>
    </row>
    <row r="429" spans="1:17" s="4" customFormat="1" ht="12.75">
      <c r="A429" s="25" t="s">
        <v>495</v>
      </c>
      <c r="B429" s="26" t="s">
        <v>429</v>
      </c>
      <c r="C429" s="58">
        <v>60</v>
      </c>
      <c r="D429" s="119">
        <v>85398.69</v>
      </c>
      <c r="E429" s="27">
        <v>6800</v>
      </c>
      <c r="F429" s="28">
        <f t="shared" si="77"/>
        <v>753.5178529411766</v>
      </c>
      <c r="G429" s="29">
        <f t="shared" si="78"/>
        <v>3.524069904487248E-05</v>
      </c>
      <c r="H429" s="7">
        <f t="shared" si="79"/>
        <v>12.558630882352942</v>
      </c>
      <c r="I429" s="7">
        <f t="shared" si="87"/>
        <v>153.5178529411765</v>
      </c>
      <c r="J429" s="7">
        <f t="shared" si="88"/>
        <v>153.5178529411765</v>
      </c>
      <c r="K429" s="7">
        <f t="shared" si="80"/>
        <v>1.8576806842194056E-05</v>
      </c>
      <c r="L429" s="30">
        <f t="shared" si="81"/>
        <v>1704.7988808408754</v>
      </c>
      <c r="M429" s="10">
        <f t="shared" si="82"/>
        <v>298.97444717792393</v>
      </c>
      <c r="N429" s="31">
        <f t="shared" si="83"/>
        <v>2003.7733280187995</v>
      </c>
      <c r="O429" s="7">
        <f t="shared" si="84"/>
        <v>153.5178529411765</v>
      </c>
      <c r="P429" s="7">
        <f t="shared" si="85"/>
        <v>153.5178529411765</v>
      </c>
      <c r="Q429" s="7">
        <f t="shared" si="86"/>
        <v>1.8576806842194056E-05</v>
      </c>
    </row>
    <row r="430" spans="1:17" s="4" customFormat="1" ht="12.75">
      <c r="A430" s="25" t="s">
        <v>484</v>
      </c>
      <c r="B430" s="26" t="s">
        <v>115</v>
      </c>
      <c r="C430" s="58">
        <v>531</v>
      </c>
      <c r="D430" s="119">
        <v>801441</v>
      </c>
      <c r="E430" s="27">
        <v>40100</v>
      </c>
      <c r="F430" s="28">
        <f t="shared" si="77"/>
        <v>10612.597780548629</v>
      </c>
      <c r="G430" s="29">
        <f t="shared" si="78"/>
        <v>0.0004963324531844792</v>
      </c>
      <c r="H430" s="7">
        <f t="shared" si="79"/>
        <v>19.986059850374065</v>
      </c>
      <c r="I430" s="7">
        <f t="shared" si="87"/>
        <v>5302.597780548629</v>
      </c>
      <c r="J430" s="7">
        <f t="shared" si="88"/>
        <v>5302.597780548629</v>
      </c>
      <c r="K430" s="7">
        <f t="shared" si="80"/>
        <v>0.0006416539369453214</v>
      </c>
      <c r="L430" s="30">
        <f t="shared" si="81"/>
        <v>24010.505853941646</v>
      </c>
      <c r="M430" s="10">
        <f t="shared" si="82"/>
        <v>10326.754899665439</v>
      </c>
      <c r="N430" s="31">
        <f t="shared" si="83"/>
        <v>34337.26075360709</v>
      </c>
      <c r="O430" s="7">
        <f t="shared" si="84"/>
        <v>5302.597780548629</v>
      </c>
      <c r="P430" s="7">
        <f t="shared" si="85"/>
        <v>5302.597780548629</v>
      </c>
      <c r="Q430" s="7">
        <f t="shared" si="86"/>
        <v>0.0006416539369453214</v>
      </c>
    </row>
    <row r="431" spans="1:17" s="4" customFormat="1" ht="12.75">
      <c r="A431" s="25" t="s">
        <v>493</v>
      </c>
      <c r="B431" s="26" t="s">
        <v>369</v>
      </c>
      <c r="C431" s="58">
        <v>36</v>
      </c>
      <c r="D431" s="119">
        <v>371641</v>
      </c>
      <c r="E431" s="27">
        <v>46450</v>
      </c>
      <c r="F431" s="28">
        <f t="shared" si="77"/>
        <v>288.03177610333694</v>
      </c>
      <c r="G431" s="29">
        <f t="shared" si="78"/>
        <v>1.3470737418361054E-05</v>
      </c>
      <c r="H431" s="7">
        <f t="shared" si="79"/>
        <v>8.000882669537138</v>
      </c>
      <c r="I431" s="7">
        <f t="shared" si="87"/>
        <v>-71.96822389666305</v>
      </c>
      <c r="J431" s="7">
        <f t="shared" si="88"/>
        <v>0</v>
      </c>
      <c r="K431" s="7">
        <f t="shared" si="80"/>
        <v>0</v>
      </c>
      <c r="L431" s="30">
        <f t="shared" si="81"/>
        <v>651.6584147687224</v>
      </c>
      <c r="M431" s="10">
        <f t="shared" si="82"/>
        <v>0</v>
      </c>
      <c r="N431" s="31">
        <f t="shared" si="83"/>
        <v>651.6584147687224</v>
      </c>
      <c r="O431" s="7">
        <f t="shared" si="84"/>
        <v>-71.96822389666305</v>
      </c>
      <c r="P431" s="7">
        <f t="shared" si="85"/>
        <v>0</v>
      </c>
      <c r="Q431" s="7">
        <f t="shared" si="86"/>
        <v>0</v>
      </c>
    </row>
    <row r="432" spans="1:17" s="4" customFormat="1" ht="12.75">
      <c r="A432" s="25" t="s">
        <v>487</v>
      </c>
      <c r="B432" s="26" t="s">
        <v>195</v>
      </c>
      <c r="C432" s="58">
        <v>2783</v>
      </c>
      <c r="D432" s="119">
        <v>5907421.94104</v>
      </c>
      <c r="E432" s="27">
        <v>358300</v>
      </c>
      <c r="F432" s="28">
        <f t="shared" si="77"/>
        <v>45884.32950576143</v>
      </c>
      <c r="G432" s="29">
        <f t="shared" si="78"/>
        <v>0.0021459290455783427</v>
      </c>
      <c r="H432" s="7">
        <f t="shared" si="79"/>
        <v>16.487362380798213</v>
      </c>
      <c r="I432" s="7">
        <f t="shared" si="87"/>
        <v>18054.329505761427</v>
      </c>
      <c r="J432" s="7">
        <f t="shared" si="88"/>
        <v>18054.329505761427</v>
      </c>
      <c r="K432" s="7">
        <f t="shared" si="80"/>
        <v>0.002184708719332905</v>
      </c>
      <c r="L432" s="30">
        <f t="shared" si="81"/>
        <v>103811.14831483971</v>
      </c>
      <c r="M432" s="10">
        <f t="shared" si="82"/>
        <v>35160.6219064396</v>
      </c>
      <c r="N432" s="31">
        <f t="shared" si="83"/>
        <v>138971.7702212793</v>
      </c>
      <c r="O432" s="7">
        <f t="shared" si="84"/>
        <v>18054.329505761427</v>
      </c>
      <c r="P432" s="7">
        <f t="shared" si="85"/>
        <v>18054.329505761427</v>
      </c>
      <c r="Q432" s="7">
        <f t="shared" si="86"/>
        <v>0.002184708719332905</v>
      </c>
    </row>
    <row r="433" spans="1:17" s="4" customFormat="1" ht="12.75">
      <c r="A433" s="25" t="s">
        <v>494</v>
      </c>
      <c r="B433" s="26" t="s">
        <v>391</v>
      </c>
      <c r="C433" s="58">
        <v>914</v>
      </c>
      <c r="D433" s="119">
        <v>658302.48</v>
      </c>
      <c r="E433" s="27">
        <v>50100</v>
      </c>
      <c r="F433" s="28">
        <f t="shared" si="77"/>
        <v>12009.749834730539</v>
      </c>
      <c r="G433" s="29">
        <f t="shared" si="78"/>
        <v>0.0005616747869714847</v>
      </c>
      <c r="H433" s="7">
        <f t="shared" si="79"/>
        <v>13.13977005988024</v>
      </c>
      <c r="I433" s="7">
        <f t="shared" si="87"/>
        <v>2869.749834730539</v>
      </c>
      <c r="J433" s="7">
        <f t="shared" si="88"/>
        <v>2869.749834730539</v>
      </c>
      <c r="K433" s="7">
        <f t="shared" si="80"/>
        <v>0.0003472611643782867</v>
      </c>
      <c r="L433" s="30">
        <f t="shared" si="81"/>
        <v>27171.496995739835</v>
      </c>
      <c r="M433" s="10">
        <f t="shared" si="82"/>
        <v>5588.8084280741905</v>
      </c>
      <c r="N433" s="31">
        <f t="shared" si="83"/>
        <v>32760.305423814025</v>
      </c>
      <c r="O433" s="7">
        <f t="shared" si="84"/>
        <v>2869.749834730539</v>
      </c>
      <c r="P433" s="7">
        <f t="shared" si="85"/>
        <v>2869.749834730539</v>
      </c>
      <c r="Q433" s="7">
        <f t="shared" si="86"/>
        <v>0.0003472611643782867</v>
      </c>
    </row>
    <row r="434" spans="1:17" s="4" customFormat="1" ht="12.75">
      <c r="A434" s="25" t="s">
        <v>495</v>
      </c>
      <c r="B434" s="26" t="s">
        <v>430</v>
      </c>
      <c r="C434" s="58">
        <v>233</v>
      </c>
      <c r="D434" s="119">
        <v>232884.34</v>
      </c>
      <c r="E434" s="27">
        <v>18900</v>
      </c>
      <c r="F434" s="28">
        <f t="shared" si="77"/>
        <v>2871.008001058201</v>
      </c>
      <c r="G434" s="29">
        <f t="shared" si="78"/>
        <v>0.0001342719731533837</v>
      </c>
      <c r="H434" s="7">
        <f t="shared" si="79"/>
        <v>12.32192275132275</v>
      </c>
      <c r="I434" s="7">
        <f t="shared" si="87"/>
        <v>541.0080010582009</v>
      </c>
      <c r="J434" s="7">
        <f t="shared" si="88"/>
        <v>541.0080010582009</v>
      </c>
      <c r="K434" s="7">
        <f t="shared" si="80"/>
        <v>6.546600895721656E-05</v>
      </c>
      <c r="L434" s="30">
        <f t="shared" si="81"/>
        <v>6495.521251400674</v>
      </c>
      <c r="M434" s="10">
        <f t="shared" si="82"/>
        <v>1053.6075442455945</v>
      </c>
      <c r="N434" s="31">
        <f t="shared" si="83"/>
        <v>7549.128795646269</v>
      </c>
      <c r="O434" s="7">
        <f t="shared" si="84"/>
        <v>541.0080010582009</v>
      </c>
      <c r="P434" s="7">
        <f t="shared" si="85"/>
        <v>541.0080010582009</v>
      </c>
      <c r="Q434" s="7">
        <f t="shared" si="86"/>
        <v>6.546600895721656E-05</v>
      </c>
    </row>
    <row r="435" spans="1:17" s="4" customFormat="1" ht="12.75">
      <c r="A435" s="25" t="s">
        <v>492</v>
      </c>
      <c r="B435" s="26" t="s">
        <v>336</v>
      </c>
      <c r="C435" s="58">
        <v>8697</v>
      </c>
      <c r="D435" s="119">
        <v>14314563</v>
      </c>
      <c r="E435" s="27">
        <v>850650</v>
      </c>
      <c r="F435" s="28">
        <f t="shared" si="77"/>
        <v>146351.3247645918</v>
      </c>
      <c r="G435" s="29">
        <f t="shared" si="78"/>
        <v>0.006844592959166416</v>
      </c>
      <c r="H435" s="7">
        <f t="shared" si="79"/>
        <v>16.827794039851877</v>
      </c>
      <c r="I435" s="7">
        <f t="shared" si="87"/>
        <v>59381.32476459178</v>
      </c>
      <c r="J435" s="7">
        <f t="shared" si="88"/>
        <v>59381.32476459178</v>
      </c>
      <c r="K435" s="7">
        <f t="shared" si="80"/>
        <v>0.007185583820066173</v>
      </c>
      <c r="L435" s="30">
        <f t="shared" si="81"/>
        <v>331113.0236588207</v>
      </c>
      <c r="M435" s="10">
        <f t="shared" si="82"/>
        <v>115644.52214550712</v>
      </c>
      <c r="N435" s="31">
        <f t="shared" si="83"/>
        <v>446757.5458043278</v>
      </c>
      <c r="O435" s="7">
        <f t="shared" si="84"/>
        <v>59381.32476459178</v>
      </c>
      <c r="P435" s="7">
        <f t="shared" si="85"/>
        <v>59381.32476459178</v>
      </c>
      <c r="Q435" s="7">
        <f t="shared" si="86"/>
        <v>0.007185583820066173</v>
      </c>
    </row>
    <row r="436" spans="1:17" s="4" customFormat="1" ht="12.75">
      <c r="A436" s="25" t="s">
        <v>485</v>
      </c>
      <c r="B436" s="26" t="s">
        <v>150</v>
      </c>
      <c r="C436" s="58">
        <v>1567</v>
      </c>
      <c r="D436" s="119">
        <v>4547499</v>
      </c>
      <c r="E436" s="27">
        <v>510350</v>
      </c>
      <c r="F436" s="28">
        <f t="shared" si="77"/>
        <v>13962.831258939943</v>
      </c>
      <c r="G436" s="29">
        <f t="shared" si="78"/>
        <v>0.0006530169554576607</v>
      </c>
      <c r="H436" s="7">
        <f t="shared" si="79"/>
        <v>8.910549622807878</v>
      </c>
      <c r="I436" s="7">
        <f t="shared" si="87"/>
        <v>-1707.1687410600555</v>
      </c>
      <c r="J436" s="7">
        <f t="shared" si="88"/>
        <v>0</v>
      </c>
      <c r="K436" s="7">
        <f t="shared" si="80"/>
        <v>0</v>
      </c>
      <c r="L436" s="30">
        <f t="shared" si="81"/>
        <v>31590.252322089378</v>
      </c>
      <c r="M436" s="10">
        <f t="shared" si="82"/>
        <v>0</v>
      </c>
      <c r="N436" s="31">
        <f t="shared" si="83"/>
        <v>31590.252322089378</v>
      </c>
      <c r="O436" s="7">
        <f t="shared" si="84"/>
        <v>-1707.1687410600555</v>
      </c>
      <c r="P436" s="7">
        <f t="shared" si="85"/>
        <v>0</v>
      </c>
      <c r="Q436" s="7">
        <f t="shared" si="86"/>
        <v>0</v>
      </c>
    </row>
    <row r="437" spans="1:17" s="4" customFormat="1" ht="12.75">
      <c r="A437" s="25" t="s">
        <v>485</v>
      </c>
      <c r="B437" s="26" t="s">
        <v>151</v>
      </c>
      <c r="C437" s="58">
        <v>1523</v>
      </c>
      <c r="D437" s="119">
        <v>2990719</v>
      </c>
      <c r="E437" s="27">
        <v>295600</v>
      </c>
      <c r="F437" s="28">
        <f t="shared" si="77"/>
        <v>15408.880368741542</v>
      </c>
      <c r="G437" s="29">
        <f t="shared" si="78"/>
        <v>0.0007206461181692204</v>
      </c>
      <c r="H437" s="7">
        <f t="shared" si="79"/>
        <v>10.117452638700946</v>
      </c>
      <c r="I437" s="7">
        <f t="shared" si="87"/>
        <v>178.88036874154147</v>
      </c>
      <c r="J437" s="7">
        <f t="shared" si="88"/>
        <v>178.88036874154147</v>
      </c>
      <c r="K437" s="7">
        <f t="shared" si="80"/>
        <v>2.1645860688563362E-05</v>
      </c>
      <c r="L437" s="30">
        <f t="shared" si="81"/>
        <v>34861.87076405237</v>
      </c>
      <c r="M437" s="10">
        <f t="shared" si="82"/>
        <v>348.3676870857343</v>
      </c>
      <c r="N437" s="31">
        <f t="shared" si="83"/>
        <v>35210.2384511381</v>
      </c>
      <c r="O437" s="7">
        <f t="shared" si="84"/>
        <v>178.88036874154147</v>
      </c>
      <c r="P437" s="7">
        <f t="shared" si="85"/>
        <v>178.88036874154147</v>
      </c>
      <c r="Q437" s="7">
        <f t="shared" si="86"/>
        <v>2.1645860688563362E-05</v>
      </c>
    </row>
    <row r="438" spans="1:17" s="4" customFormat="1" ht="12.75">
      <c r="A438" s="25" t="s">
        <v>494</v>
      </c>
      <c r="B438" s="26" t="s">
        <v>392</v>
      </c>
      <c r="C438" s="58">
        <v>1025</v>
      </c>
      <c r="D438" s="119">
        <v>859253.8</v>
      </c>
      <c r="E438" s="27">
        <v>62150</v>
      </c>
      <c r="F438" s="28">
        <f t="shared" si="77"/>
        <v>14171.12059533387</v>
      </c>
      <c r="G438" s="29">
        <f t="shared" si="78"/>
        <v>0.0006627582798197361</v>
      </c>
      <c r="H438" s="7">
        <f t="shared" si="79"/>
        <v>13.8254835076428</v>
      </c>
      <c r="I438" s="7">
        <f t="shared" si="87"/>
        <v>3921.120595333871</v>
      </c>
      <c r="J438" s="7">
        <f t="shared" si="88"/>
        <v>3921.120595333871</v>
      </c>
      <c r="K438" s="7">
        <f t="shared" si="80"/>
        <v>0.00047448487917804027</v>
      </c>
      <c r="L438" s="30">
        <f t="shared" si="81"/>
        <v>32061.49719862342</v>
      </c>
      <c r="M438" s="10">
        <f t="shared" si="82"/>
        <v>7636.342222406617</v>
      </c>
      <c r="N438" s="31">
        <f t="shared" si="83"/>
        <v>39697.83942103004</v>
      </c>
      <c r="O438" s="7">
        <f t="shared" si="84"/>
        <v>3921.120595333871</v>
      </c>
      <c r="P438" s="7">
        <f t="shared" si="85"/>
        <v>3921.120595333871</v>
      </c>
      <c r="Q438" s="7">
        <f t="shared" si="86"/>
        <v>0.00047448487917804027</v>
      </c>
    </row>
    <row r="439" spans="1:17" s="4" customFormat="1" ht="12.75">
      <c r="A439" s="9" t="s">
        <v>481</v>
      </c>
      <c r="B439" s="26" t="s">
        <v>12</v>
      </c>
      <c r="C439" s="58">
        <v>5810</v>
      </c>
      <c r="D439" s="119">
        <v>6041335</v>
      </c>
      <c r="E439" s="27">
        <v>467750</v>
      </c>
      <c r="F439" s="28">
        <f t="shared" si="77"/>
        <v>75040.4197755211</v>
      </c>
      <c r="G439" s="29">
        <f t="shared" si="78"/>
        <v>0.0035095078891468254</v>
      </c>
      <c r="H439" s="7">
        <f t="shared" si="79"/>
        <v>12.915734901122395</v>
      </c>
      <c r="I439" s="7">
        <f t="shared" si="87"/>
        <v>16940.419775521113</v>
      </c>
      <c r="J439" s="7">
        <f t="shared" si="88"/>
        <v>16940.419775521113</v>
      </c>
      <c r="K439" s="7">
        <f t="shared" si="80"/>
        <v>0.0020499173220988403</v>
      </c>
      <c r="L439" s="30">
        <f t="shared" si="81"/>
        <v>169775.43816884808</v>
      </c>
      <c r="M439" s="10">
        <f t="shared" si="82"/>
        <v>32991.29410889467</v>
      </c>
      <c r="N439" s="31">
        <f t="shared" si="83"/>
        <v>202766.73227774276</v>
      </c>
      <c r="O439" s="7">
        <f t="shared" si="84"/>
        <v>16940.419775521113</v>
      </c>
      <c r="P439" s="7">
        <f t="shared" si="85"/>
        <v>16940.419775521113</v>
      </c>
      <c r="Q439" s="7">
        <f t="shared" si="86"/>
        <v>0.0020499173220988403</v>
      </c>
    </row>
    <row r="440" spans="1:17" s="4" customFormat="1" ht="12.75">
      <c r="A440" s="25" t="s">
        <v>487</v>
      </c>
      <c r="B440" s="26" t="s">
        <v>196</v>
      </c>
      <c r="C440" s="58">
        <v>2248</v>
      </c>
      <c r="D440" s="119">
        <v>3361698.84</v>
      </c>
      <c r="E440" s="27">
        <v>224550</v>
      </c>
      <c r="F440" s="28">
        <f t="shared" si="77"/>
        <v>33654.41546346025</v>
      </c>
      <c r="G440" s="29">
        <f t="shared" si="78"/>
        <v>0.0015739575674944106</v>
      </c>
      <c r="H440" s="7">
        <f t="shared" si="79"/>
        <v>14.970825384101536</v>
      </c>
      <c r="I440" s="7">
        <f t="shared" si="87"/>
        <v>11174.415463460253</v>
      </c>
      <c r="J440" s="7">
        <f t="shared" si="88"/>
        <v>11174.415463460253</v>
      </c>
      <c r="K440" s="7">
        <f t="shared" si="80"/>
        <v>0.0013521877336225379</v>
      </c>
      <c r="L440" s="30">
        <f t="shared" si="81"/>
        <v>76141.5401022221</v>
      </c>
      <c r="M440" s="10">
        <f t="shared" si="82"/>
        <v>21762.059732587546</v>
      </c>
      <c r="N440" s="31">
        <f t="shared" si="83"/>
        <v>97903.59983480965</v>
      </c>
      <c r="O440" s="7">
        <f t="shared" si="84"/>
        <v>11174.415463460253</v>
      </c>
      <c r="P440" s="7">
        <f t="shared" si="85"/>
        <v>11174.415463460253</v>
      </c>
      <c r="Q440" s="7">
        <f t="shared" si="86"/>
        <v>0.0013521877336225379</v>
      </c>
    </row>
    <row r="441" spans="1:17" s="4" customFormat="1" ht="12.75">
      <c r="A441" s="25" t="s">
        <v>494</v>
      </c>
      <c r="B441" s="26" t="s">
        <v>393</v>
      </c>
      <c r="C441" s="58">
        <v>2118</v>
      </c>
      <c r="D441" s="119">
        <v>1885610.8299999998</v>
      </c>
      <c r="E441" s="27">
        <v>127450</v>
      </c>
      <c r="F441" s="28">
        <f t="shared" si="77"/>
        <v>31335.61191008238</v>
      </c>
      <c r="G441" s="29">
        <f t="shared" si="78"/>
        <v>0.001465511221001344</v>
      </c>
      <c r="H441" s="7">
        <f t="shared" si="79"/>
        <v>14.794906473126716</v>
      </c>
      <c r="I441" s="7">
        <f t="shared" si="87"/>
        <v>10155.611910082383</v>
      </c>
      <c r="J441" s="7">
        <f t="shared" si="88"/>
        <v>10155.611910082383</v>
      </c>
      <c r="K441" s="7">
        <f t="shared" si="80"/>
        <v>0.0012289048941439688</v>
      </c>
      <c r="L441" s="30">
        <f t="shared" si="81"/>
        <v>70895.35557287288</v>
      </c>
      <c r="M441" s="10">
        <f t="shared" si="82"/>
        <v>19777.95024096532</v>
      </c>
      <c r="N441" s="31">
        <f t="shared" si="83"/>
        <v>90673.3058138382</v>
      </c>
      <c r="O441" s="7">
        <f t="shared" si="84"/>
        <v>10155.611910082383</v>
      </c>
      <c r="P441" s="7">
        <f t="shared" si="85"/>
        <v>10155.611910082383</v>
      </c>
      <c r="Q441" s="7">
        <f t="shared" si="86"/>
        <v>0.0012289048941439688</v>
      </c>
    </row>
    <row r="442" spans="1:17" s="4" customFormat="1" ht="12.75">
      <c r="A442" s="25" t="s">
        <v>497</v>
      </c>
      <c r="B442" s="26" t="s">
        <v>511</v>
      </c>
      <c r="C442" s="58">
        <v>7946</v>
      </c>
      <c r="D442" s="119">
        <v>24559148.50238</v>
      </c>
      <c r="E442" s="27">
        <v>3895500</v>
      </c>
      <c r="F442" s="28">
        <f t="shared" si="77"/>
        <v>50095.4932614328</v>
      </c>
      <c r="G442" s="29">
        <f t="shared" si="78"/>
        <v>0.0023428777362603597</v>
      </c>
      <c r="H442" s="7">
        <f t="shared" si="79"/>
        <v>6.304491978534206</v>
      </c>
      <c r="I442" s="7">
        <f t="shared" si="87"/>
        <v>-29364.506738567197</v>
      </c>
      <c r="J442" s="7">
        <f t="shared" si="88"/>
        <v>0</v>
      </c>
      <c r="K442" s="7">
        <f t="shared" si="80"/>
        <v>0</v>
      </c>
      <c r="L442" s="30">
        <f t="shared" si="81"/>
        <v>113338.70924744927</v>
      </c>
      <c r="M442" s="10">
        <f t="shared" si="82"/>
        <v>0</v>
      </c>
      <c r="N442" s="31">
        <f t="shared" si="83"/>
        <v>113338.70924744927</v>
      </c>
      <c r="O442" s="7">
        <f t="shared" si="84"/>
        <v>-29364.506738567197</v>
      </c>
      <c r="P442" s="10">
        <v>0</v>
      </c>
      <c r="Q442" s="10">
        <v>0</v>
      </c>
    </row>
    <row r="443" spans="1:17" s="4" customFormat="1" ht="12.75">
      <c r="A443" s="25" t="s">
        <v>489</v>
      </c>
      <c r="B443" s="26" t="s">
        <v>249</v>
      </c>
      <c r="C443" s="58">
        <v>110</v>
      </c>
      <c r="D443" s="119">
        <v>158417.36</v>
      </c>
      <c r="E443" s="27">
        <v>28300</v>
      </c>
      <c r="F443" s="28">
        <f t="shared" si="77"/>
        <v>615.7565229681978</v>
      </c>
      <c r="G443" s="29">
        <f t="shared" si="78"/>
        <v>2.8797844969617935E-05</v>
      </c>
      <c r="H443" s="7">
        <f t="shared" si="79"/>
        <v>5.597786572438162</v>
      </c>
      <c r="I443" s="7">
        <f t="shared" si="87"/>
        <v>-484.2434770318022</v>
      </c>
      <c r="J443" s="7">
        <f t="shared" si="88"/>
        <v>0</v>
      </c>
      <c r="K443" s="7">
        <f t="shared" si="80"/>
        <v>0</v>
      </c>
      <c r="L443" s="30">
        <f t="shared" si="81"/>
        <v>1393.1203184227682</v>
      </c>
      <c r="M443" s="10">
        <f t="shared" si="82"/>
        <v>0</v>
      </c>
      <c r="N443" s="31">
        <f t="shared" si="83"/>
        <v>1393.1203184227682</v>
      </c>
      <c r="O443" s="7">
        <f t="shared" si="84"/>
        <v>-484.2434770318022</v>
      </c>
      <c r="P443" s="7">
        <f aca="true" t="shared" si="89" ref="P443:P474">IF(O443&gt;0,O443,0)</f>
        <v>0</v>
      </c>
      <c r="Q443" s="7">
        <f aca="true" t="shared" si="90" ref="Q443:Q474">P443/$P$499</f>
        <v>0</v>
      </c>
    </row>
    <row r="444" spans="1:17" s="4" customFormat="1" ht="12.75">
      <c r="A444" s="9" t="s">
        <v>482</v>
      </c>
      <c r="B444" s="26" t="s">
        <v>66</v>
      </c>
      <c r="C444" s="58">
        <v>2047</v>
      </c>
      <c r="D444" s="119">
        <v>1384106</v>
      </c>
      <c r="E444" s="27">
        <v>64400</v>
      </c>
      <c r="F444" s="28">
        <f t="shared" si="77"/>
        <v>43994.797857142854</v>
      </c>
      <c r="G444" s="29">
        <f t="shared" si="78"/>
        <v>0.002057558987848699</v>
      </c>
      <c r="H444" s="7">
        <f t="shared" si="79"/>
        <v>21.492329192546585</v>
      </c>
      <c r="I444" s="7">
        <f t="shared" si="87"/>
        <v>23524.797857142858</v>
      </c>
      <c r="J444" s="7">
        <f t="shared" si="88"/>
        <v>23524.797857142858</v>
      </c>
      <c r="K444" s="7">
        <f t="shared" si="80"/>
        <v>0.002846676249186829</v>
      </c>
      <c r="L444" s="30">
        <f t="shared" si="81"/>
        <v>99536.17138190453</v>
      </c>
      <c r="M444" s="10">
        <f t="shared" si="82"/>
        <v>45814.30302446096</v>
      </c>
      <c r="N444" s="31">
        <f t="shared" si="83"/>
        <v>145350.47440636548</v>
      </c>
      <c r="O444" s="7">
        <f t="shared" si="84"/>
        <v>23524.797857142858</v>
      </c>
      <c r="P444" s="7">
        <f t="shared" si="89"/>
        <v>23524.797857142858</v>
      </c>
      <c r="Q444" s="7">
        <f t="shared" si="90"/>
        <v>0.002846676249186829</v>
      </c>
    </row>
    <row r="445" spans="1:17" s="4" customFormat="1" ht="12.75">
      <c r="A445" s="25" t="s">
        <v>495</v>
      </c>
      <c r="B445" s="26" t="s">
        <v>431</v>
      </c>
      <c r="C445" s="58">
        <v>139</v>
      </c>
      <c r="D445" s="119">
        <v>221649.96</v>
      </c>
      <c r="E445" s="27">
        <v>9550</v>
      </c>
      <c r="F445" s="28">
        <f t="shared" si="77"/>
        <v>3226.109365445026</v>
      </c>
      <c r="G445" s="29">
        <f t="shared" si="78"/>
        <v>0.00015087943675087408</v>
      </c>
      <c r="H445" s="7">
        <f t="shared" si="79"/>
        <v>23.209419895287958</v>
      </c>
      <c r="I445" s="7">
        <f t="shared" si="87"/>
        <v>1836.1093654450262</v>
      </c>
      <c r="J445" s="7">
        <f t="shared" si="88"/>
        <v>1836.1093654450262</v>
      </c>
      <c r="K445" s="7">
        <f t="shared" si="80"/>
        <v>0.00022218294725685962</v>
      </c>
      <c r="L445" s="30">
        <f t="shared" si="81"/>
        <v>7298.921471088615</v>
      </c>
      <c r="M445" s="10">
        <f t="shared" si="82"/>
        <v>3575.804194594076</v>
      </c>
      <c r="N445" s="31">
        <f t="shared" si="83"/>
        <v>10874.72566568269</v>
      </c>
      <c r="O445" s="7">
        <f t="shared" si="84"/>
        <v>1836.1093654450262</v>
      </c>
      <c r="P445" s="7">
        <f t="shared" si="89"/>
        <v>1836.1093654450262</v>
      </c>
      <c r="Q445" s="7">
        <f t="shared" si="90"/>
        <v>0.00022218294725685962</v>
      </c>
    </row>
    <row r="446" spans="1:17" s="4" customFormat="1" ht="12.75">
      <c r="A446" s="25" t="s">
        <v>486</v>
      </c>
      <c r="B446" s="26" t="s">
        <v>176</v>
      </c>
      <c r="C446" s="58">
        <v>4352</v>
      </c>
      <c r="D446" s="119">
        <v>3804965</v>
      </c>
      <c r="E446" s="27">
        <v>313650</v>
      </c>
      <c r="F446" s="28">
        <f t="shared" si="77"/>
        <v>52795.1783197832</v>
      </c>
      <c r="G446" s="29">
        <f t="shared" si="78"/>
        <v>0.0024691372379906954</v>
      </c>
      <c r="H446" s="7">
        <f t="shared" si="79"/>
        <v>12.131245018332537</v>
      </c>
      <c r="I446" s="7">
        <f t="shared" si="87"/>
        <v>9275.178319783201</v>
      </c>
      <c r="J446" s="7">
        <f t="shared" si="88"/>
        <v>9275.178319783201</v>
      </c>
      <c r="K446" s="7">
        <f t="shared" si="80"/>
        <v>0.0011223658536935117</v>
      </c>
      <c r="L446" s="30">
        <f t="shared" si="81"/>
        <v>119446.62035816038</v>
      </c>
      <c r="M446" s="10">
        <f t="shared" si="82"/>
        <v>18063.314836069232</v>
      </c>
      <c r="N446" s="31">
        <f t="shared" si="83"/>
        <v>137509.93519422962</v>
      </c>
      <c r="O446" s="7">
        <f t="shared" si="84"/>
        <v>9275.178319783201</v>
      </c>
      <c r="P446" s="7">
        <f t="shared" si="89"/>
        <v>9275.178319783201</v>
      </c>
      <c r="Q446" s="7">
        <f t="shared" si="90"/>
        <v>0.0011223658536935117</v>
      </c>
    </row>
    <row r="447" spans="1:17" s="4" customFormat="1" ht="12.75">
      <c r="A447" s="25" t="s">
        <v>490</v>
      </c>
      <c r="B447" s="26" t="s">
        <v>305</v>
      </c>
      <c r="C447" s="58">
        <v>1940</v>
      </c>
      <c r="D447" s="119">
        <v>4066596.6799999997</v>
      </c>
      <c r="E447" s="27">
        <v>232400</v>
      </c>
      <c r="F447" s="28">
        <f t="shared" si="77"/>
        <v>33946.6332151463</v>
      </c>
      <c r="G447" s="29">
        <f t="shared" si="78"/>
        <v>0.001587624075597094</v>
      </c>
      <c r="H447" s="7">
        <f t="shared" si="79"/>
        <v>17.498264543889842</v>
      </c>
      <c r="I447" s="7">
        <f t="shared" si="87"/>
        <v>14546.633215146294</v>
      </c>
      <c r="J447" s="7">
        <f t="shared" si="88"/>
        <v>14546.633215146294</v>
      </c>
      <c r="K447" s="7">
        <f t="shared" si="80"/>
        <v>0.0017602512689228473</v>
      </c>
      <c r="L447" s="30">
        <f t="shared" si="81"/>
        <v>76802.6690908608</v>
      </c>
      <c r="M447" s="10">
        <f t="shared" si="82"/>
        <v>28329.41928561771</v>
      </c>
      <c r="N447" s="31">
        <f t="shared" si="83"/>
        <v>105132.08837647851</v>
      </c>
      <c r="O447" s="7">
        <f t="shared" si="84"/>
        <v>14546.633215146294</v>
      </c>
      <c r="P447" s="7">
        <f t="shared" si="89"/>
        <v>14546.633215146294</v>
      </c>
      <c r="Q447" s="7">
        <f t="shared" si="90"/>
        <v>0.0017602512689228473</v>
      </c>
    </row>
    <row r="448" spans="1:17" s="4" customFormat="1" ht="12.75">
      <c r="A448" s="25" t="s">
        <v>485</v>
      </c>
      <c r="B448" s="26" t="s">
        <v>152</v>
      </c>
      <c r="C448" s="58">
        <v>548</v>
      </c>
      <c r="D448" s="119">
        <v>627557</v>
      </c>
      <c r="E448" s="27">
        <v>54200</v>
      </c>
      <c r="F448" s="28">
        <f t="shared" si="77"/>
        <v>6345.041254612546</v>
      </c>
      <c r="G448" s="29">
        <f t="shared" si="78"/>
        <v>0.00029674637224362684</v>
      </c>
      <c r="H448" s="7">
        <f t="shared" si="79"/>
        <v>11.578542435424355</v>
      </c>
      <c r="I448" s="7">
        <f t="shared" si="87"/>
        <v>865.0412546125465</v>
      </c>
      <c r="J448" s="7">
        <f t="shared" si="88"/>
        <v>865.0412546125465</v>
      </c>
      <c r="K448" s="7">
        <f t="shared" si="80"/>
        <v>0.00010467645286586908</v>
      </c>
      <c r="L448" s="30">
        <f t="shared" si="81"/>
        <v>14355.358917550539</v>
      </c>
      <c r="M448" s="10">
        <f t="shared" si="82"/>
        <v>1684.658988703948</v>
      </c>
      <c r="N448" s="31">
        <f t="shared" si="83"/>
        <v>16040.017906254487</v>
      </c>
      <c r="O448" s="7">
        <f t="shared" si="84"/>
        <v>865.0412546125465</v>
      </c>
      <c r="P448" s="7">
        <f t="shared" si="89"/>
        <v>865.0412546125465</v>
      </c>
      <c r="Q448" s="7">
        <f t="shared" si="90"/>
        <v>0.00010467645286586908</v>
      </c>
    </row>
    <row r="449" spans="1:17" s="4" customFormat="1" ht="12.75">
      <c r="A449" s="25" t="s">
        <v>486</v>
      </c>
      <c r="B449" s="26" t="s">
        <v>177</v>
      </c>
      <c r="C449" s="58">
        <v>580</v>
      </c>
      <c r="D449" s="119">
        <v>1037428.7</v>
      </c>
      <c r="E449" s="27">
        <v>67950</v>
      </c>
      <c r="F449" s="28">
        <f t="shared" si="77"/>
        <v>8855.167711552613</v>
      </c>
      <c r="G449" s="29">
        <f t="shared" si="78"/>
        <v>0.00041414055300300755</v>
      </c>
      <c r="H449" s="7">
        <f t="shared" si="79"/>
        <v>15.267530537159676</v>
      </c>
      <c r="I449" s="7">
        <f t="shared" si="87"/>
        <v>3055.1677115526118</v>
      </c>
      <c r="J449" s="7">
        <f t="shared" si="88"/>
        <v>3055.1677115526118</v>
      </c>
      <c r="K449" s="7">
        <f t="shared" si="80"/>
        <v>0.00036969811237373056</v>
      </c>
      <c r="L449" s="30">
        <f t="shared" si="81"/>
        <v>20034.40256310907</v>
      </c>
      <c r="M449" s="10">
        <f t="shared" si="82"/>
        <v>5949.907845228134</v>
      </c>
      <c r="N449" s="31">
        <f t="shared" si="83"/>
        <v>25984.3104083372</v>
      </c>
      <c r="O449" s="7">
        <f t="shared" si="84"/>
        <v>3055.1677115526118</v>
      </c>
      <c r="P449" s="7">
        <f t="shared" si="89"/>
        <v>3055.1677115526118</v>
      </c>
      <c r="Q449" s="7">
        <f t="shared" si="90"/>
        <v>0.00036969811237373056</v>
      </c>
    </row>
    <row r="450" spans="1:17" s="4" customFormat="1" ht="12.75">
      <c r="A450" s="25" t="s">
        <v>487</v>
      </c>
      <c r="B450" s="26" t="s">
        <v>197</v>
      </c>
      <c r="C450" s="58">
        <v>1158</v>
      </c>
      <c r="D450" s="119">
        <v>4982082</v>
      </c>
      <c r="E450" s="27">
        <v>490850</v>
      </c>
      <c r="F450" s="28">
        <f t="shared" si="77"/>
        <v>11753.592657634716</v>
      </c>
      <c r="G450" s="29">
        <f t="shared" si="78"/>
        <v>0.00054969476824866</v>
      </c>
      <c r="H450" s="7">
        <f t="shared" si="79"/>
        <v>10.149907303656923</v>
      </c>
      <c r="I450" s="7">
        <f t="shared" si="87"/>
        <v>173.59265763471626</v>
      </c>
      <c r="J450" s="7">
        <f t="shared" si="88"/>
        <v>173.59265763471626</v>
      </c>
      <c r="K450" s="7">
        <f t="shared" si="80"/>
        <v>2.100600815032825E-05</v>
      </c>
      <c r="L450" s="30">
        <f t="shared" si="81"/>
        <v>26591.953369629617</v>
      </c>
      <c r="M450" s="10">
        <f t="shared" si="82"/>
        <v>338.0699238307636</v>
      </c>
      <c r="N450" s="31">
        <f t="shared" si="83"/>
        <v>26930.02329346038</v>
      </c>
      <c r="O450" s="7">
        <f t="shared" si="84"/>
        <v>173.59265763471626</v>
      </c>
      <c r="P450" s="7">
        <f t="shared" si="89"/>
        <v>173.59265763471626</v>
      </c>
      <c r="Q450" s="7">
        <f t="shared" si="90"/>
        <v>2.100600815032825E-05</v>
      </c>
    </row>
    <row r="451" spans="1:17" s="4" customFormat="1" ht="12.75">
      <c r="A451" s="9" t="s">
        <v>482</v>
      </c>
      <c r="B451" s="26" t="s">
        <v>67</v>
      </c>
      <c r="C451" s="58">
        <v>272</v>
      </c>
      <c r="D451" s="119">
        <v>288639</v>
      </c>
      <c r="E451" s="27">
        <v>16300</v>
      </c>
      <c r="F451" s="28">
        <f t="shared" si="77"/>
        <v>4816.55263803681</v>
      </c>
      <c r="G451" s="29">
        <f t="shared" si="78"/>
        <v>0.00022526165941298871</v>
      </c>
      <c r="H451" s="7">
        <f t="shared" si="79"/>
        <v>17.70791411042945</v>
      </c>
      <c r="I451" s="7">
        <f t="shared" si="87"/>
        <v>2096.55263803681</v>
      </c>
      <c r="J451" s="7">
        <f t="shared" si="88"/>
        <v>2096.55263803681</v>
      </c>
      <c r="K451" s="7">
        <f t="shared" si="80"/>
        <v>0.00025369852851072407</v>
      </c>
      <c r="L451" s="30">
        <f t="shared" si="81"/>
        <v>10897.224949330208</v>
      </c>
      <c r="M451" s="10">
        <f t="shared" si="82"/>
        <v>4083.014802041627</v>
      </c>
      <c r="N451" s="31">
        <f t="shared" si="83"/>
        <v>14980.239751371835</v>
      </c>
      <c r="O451" s="7">
        <f t="shared" si="84"/>
        <v>2096.55263803681</v>
      </c>
      <c r="P451" s="7">
        <f t="shared" si="89"/>
        <v>2096.55263803681</v>
      </c>
      <c r="Q451" s="7">
        <f t="shared" si="90"/>
        <v>0.00025369852851072407</v>
      </c>
    </row>
    <row r="452" spans="1:17" s="4" customFormat="1" ht="12.75">
      <c r="A452" s="25" t="s">
        <v>495</v>
      </c>
      <c r="B452" s="26" t="s">
        <v>432</v>
      </c>
      <c r="C452" s="58">
        <v>101</v>
      </c>
      <c r="D452" s="119">
        <v>179916.83</v>
      </c>
      <c r="E452" s="27">
        <v>10150</v>
      </c>
      <c r="F452" s="28">
        <f t="shared" si="77"/>
        <v>1790.3054019704432</v>
      </c>
      <c r="G452" s="29">
        <f t="shared" si="78"/>
        <v>8.372942143704601E-05</v>
      </c>
      <c r="H452" s="7">
        <f t="shared" si="79"/>
        <v>17.7257960591133</v>
      </c>
      <c r="I452" s="7">
        <f t="shared" si="87"/>
        <v>780.3054019704433</v>
      </c>
      <c r="J452" s="7">
        <f t="shared" si="88"/>
        <v>780.3054019704433</v>
      </c>
      <c r="K452" s="7">
        <f t="shared" si="80"/>
        <v>9.442278179776129E-05</v>
      </c>
      <c r="L452" s="30">
        <f t="shared" si="81"/>
        <v>4050.4821932611176</v>
      </c>
      <c r="M452" s="10">
        <f t="shared" si="82"/>
        <v>1519.6367830486226</v>
      </c>
      <c r="N452" s="31">
        <f t="shared" si="83"/>
        <v>5570.11897630974</v>
      </c>
      <c r="O452" s="7">
        <f t="shared" si="84"/>
        <v>780.3054019704433</v>
      </c>
      <c r="P452" s="7">
        <f t="shared" si="89"/>
        <v>780.3054019704433</v>
      </c>
      <c r="Q452" s="7">
        <f t="shared" si="90"/>
        <v>9.442278179776129E-05</v>
      </c>
    </row>
    <row r="453" spans="1:17" s="4" customFormat="1" ht="12.75">
      <c r="A453" s="25" t="s">
        <v>494</v>
      </c>
      <c r="B453" s="26" t="s">
        <v>394</v>
      </c>
      <c r="C453" s="58">
        <v>756</v>
      </c>
      <c r="D453" s="119">
        <v>663399.42</v>
      </c>
      <c r="E453" s="27">
        <v>55600</v>
      </c>
      <c r="F453" s="28">
        <f t="shared" si="77"/>
        <v>9020.323048920864</v>
      </c>
      <c r="G453" s="29">
        <f t="shared" si="78"/>
        <v>0.0004218645764181545</v>
      </c>
      <c r="H453" s="7">
        <f t="shared" si="79"/>
        <v>11.931644244604318</v>
      </c>
      <c r="I453" s="7">
        <f t="shared" si="87"/>
        <v>1460.323048920864</v>
      </c>
      <c r="J453" s="7">
        <f t="shared" si="88"/>
        <v>1460.323048920864</v>
      </c>
      <c r="K453" s="7">
        <f t="shared" si="80"/>
        <v>0.0001767099961813659</v>
      </c>
      <c r="L453" s="30">
        <f t="shared" si="81"/>
        <v>20408.05878533566</v>
      </c>
      <c r="M453" s="10">
        <f t="shared" si="82"/>
        <v>2843.964189751843</v>
      </c>
      <c r="N453" s="31">
        <f t="shared" si="83"/>
        <v>23252.0229750875</v>
      </c>
      <c r="O453" s="7">
        <f t="shared" si="84"/>
        <v>1460.323048920864</v>
      </c>
      <c r="P453" s="7">
        <f t="shared" si="89"/>
        <v>1460.323048920864</v>
      </c>
      <c r="Q453" s="7">
        <f t="shared" si="90"/>
        <v>0.0001767099961813659</v>
      </c>
    </row>
    <row r="454" spans="1:17" s="2" customFormat="1" ht="12.75">
      <c r="A454" s="25" t="s">
        <v>488</v>
      </c>
      <c r="B454" s="26" t="s">
        <v>214</v>
      </c>
      <c r="C454" s="58">
        <v>5058</v>
      </c>
      <c r="D454" s="119">
        <v>7115517</v>
      </c>
      <c r="E454" s="27">
        <v>476150</v>
      </c>
      <c r="F454" s="28">
        <f aca="true" t="shared" si="91" ref="F454:F498">(C454*D454)/E454</f>
        <v>75586.02328257902</v>
      </c>
      <c r="G454" s="29">
        <f aca="true" t="shared" si="92" ref="G454:G498">F454/$F$499</f>
        <v>0.003535024801473461</v>
      </c>
      <c r="H454" s="7">
        <f aca="true" t="shared" si="93" ref="H454:H498">D454/E454</f>
        <v>14.943855927753859</v>
      </c>
      <c r="I454" s="7">
        <f t="shared" si="87"/>
        <v>25006.02328257902</v>
      </c>
      <c r="J454" s="7">
        <f t="shared" si="88"/>
        <v>25006.02328257902</v>
      </c>
      <c r="K454" s="7">
        <f aca="true" t="shared" si="94" ref="K454:K497">J454/$J$499</f>
        <v>0.0030259155890479577</v>
      </c>
      <c r="L454" s="30">
        <f aca="true" t="shared" si="95" ref="L454:L498">$B$508*G454</f>
        <v>171009.84057163732</v>
      </c>
      <c r="M454" s="10">
        <f aca="true" t="shared" si="96" ref="M454:M498">$G$508*K454</f>
        <v>48698.97437851741</v>
      </c>
      <c r="N454" s="31">
        <f aca="true" t="shared" si="97" ref="N454:N499">L454+M454</f>
        <v>219708.81495015475</v>
      </c>
      <c r="O454" s="7">
        <f aca="true" t="shared" si="98" ref="O454:O498">(H454-10)*C454</f>
        <v>25006.02328257902</v>
      </c>
      <c r="P454" s="7">
        <f t="shared" si="89"/>
        <v>25006.02328257902</v>
      </c>
      <c r="Q454" s="7">
        <f t="shared" si="90"/>
        <v>0.0030259155890479577</v>
      </c>
    </row>
    <row r="455" spans="1:17" s="4" customFormat="1" ht="12.75">
      <c r="A455" s="9" t="s">
        <v>481</v>
      </c>
      <c r="B455" s="26" t="s">
        <v>13</v>
      </c>
      <c r="C455" s="58">
        <v>1651</v>
      </c>
      <c r="D455" s="119">
        <v>1858177</v>
      </c>
      <c r="E455" s="27">
        <v>106600</v>
      </c>
      <c r="F455" s="28">
        <f t="shared" si="91"/>
        <v>28779.08280487805</v>
      </c>
      <c r="G455" s="29">
        <f t="shared" si="92"/>
        <v>0.0013459468703435552</v>
      </c>
      <c r="H455" s="7">
        <f t="shared" si="93"/>
        <v>17.431303939962476</v>
      </c>
      <c r="I455" s="7">
        <f aca="true" t="shared" si="99" ref="I455:I498">(H455-10)*C455</f>
        <v>12269.082804878048</v>
      </c>
      <c r="J455" s="7">
        <f aca="true" t="shared" si="100" ref="J455:J498">IF(I455&gt;0,I455,0)</f>
        <v>12269.082804878048</v>
      </c>
      <c r="K455" s="7">
        <f t="shared" si="94"/>
        <v>0.0014846506580862377</v>
      </c>
      <c r="L455" s="30">
        <f t="shared" si="95"/>
        <v>65111.32810706352</v>
      </c>
      <c r="M455" s="10">
        <f t="shared" si="96"/>
        <v>23893.913174867746</v>
      </c>
      <c r="N455" s="31">
        <f t="shared" si="97"/>
        <v>89005.24128193126</v>
      </c>
      <c r="O455" s="7">
        <f t="shared" si="98"/>
        <v>12269.082804878048</v>
      </c>
      <c r="P455" s="7">
        <f t="shared" si="89"/>
        <v>12269.082804878048</v>
      </c>
      <c r="Q455" s="7">
        <f t="shared" si="90"/>
        <v>0.0014846506580862377</v>
      </c>
    </row>
    <row r="456" spans="1:17" s="4" customFormat="1" ht="12.75">
      <c r="A456" s="9" t="s">
        <v>482</v>
      </c>
      <c r="B456" s="26" t="s">
        <v>512</v>
      </c>
      <c r="C456" s="58">
        <v>555</v>
      </c>
      <c r="D456" s="119">
        <v>473698</v>
      </c>
      <c r="E456" s="27">
        <v>37350</v>
      </c>
      <c r="F456" s="28">
        <f t="shared" si="91"/>
        <v>7038.885943775101</v>
      </c>
      <c r="G456" s="29">
        <f t="shared" si="92"/>
        <v>0.00032919626281917167</v>
      </c>
      <c r="H456" s="7">
        <f t="shared" si="93"/>
        <v>12.682677376171352</v>
      </c>
      <c r="I456" s="7">
        <f t="shared" si="99"/>
        <v>1488.8859437751003</v>
      </c>
      <c r="J456" s="7">
        <f t="shared" si="100"/>
        <v>1488.8859437751003</v>
      </c>
      <c r="K456" s="7">
        <f t="shared" si="94"/>
        <v>0.00018016631979712386</v>
      </c>
      <c r="L456" s="30">
        <f t="shared" si="95"/>
        <v>15925.150057793167</v>
      </c>
      <c r="M456" s="10">
        <f t="shared" si="96"/>
        <v>2899.5901351076486</v>
      </c>
      <c r="N456" s="31">
        <f t="shared" si="97"/>
        <v>18824.740192900816</v>
      </c>
      <c r="O456" s="7">
        <f t="shared" si="98"/>
        <v>1488.8859437751003</v>
      </c>
      <c r="P456" s="7">
        <f t="shared" si="89"/>
        <v>1488.8859437751003</v>
      </c>
      <c r="Q456" s="7">
        <f t="shared" si="90"/>
        <v>0.00018016631979712386</v>
      </c>
    </row>
    <row r="457" spans="1:17" s="4" customFormat="1" ht="12.75">
      <c r="A457" s="25" t="s">
        <v>485</v>
      </c>
      <c r="B457" s="26" t="s">
        <v>153</v>
      </c>
      <c r="C457" s="58">
        <v>357</v>
      </c>
      <c r="D457" s="119">
        <v>383798.51</v>
      </c>
      <c r="E457" s="27">
        <v>30000</v>
      </c>
      <c r="F457" s="28">
        <f t="shared" si="91"/>
        <v>4567.202268999999</v>
      </c>
      <c r="G457" s="29">
        <f t="shared" si="92"/>
        <v>0.00021359998308023153</v>
      </c>
      <c r="H457" s="7">
        <f t="shared" si="93"/>
        <v>12.793283666666667</v>
      </c>
      <c r="I457" s="7">
        <f t="shared" si="99"/>
        <v>997.2022690000002</v>
      </c>
      <c r="J457" s="7">
        <f t="shared" si="100"/>
        <v>997.2022690000002</v>
      </c>
      <c r="K457" s="7">
        <f t="shared" si="94"/>
        <v>0.00012066892272724013</v>
      </c>
      <c r="L457" s="30">
        <f t="shared" si="95"/>
        <v>10333.081407923766</v>
      </c>
      <c r="M457" s="10">
        <f t="shared" si="96"/>
        <v>1942.0412114093604</v>
      </c>
      <c r="N457" s="31">
        <f t="shared" si="97"/>
        <v>12275.122619333126</v>
      </c>
      <c r="O457" s="7">
        <f t="shared" si="98"/>
        <v>997.2022690000002</v>
      </c>
      <c r="P457" s="7">
        <f t="shared" si="89"/>
        <v>997.2022690000002</v>
      </c>
      <c r="Q457" s="7">
        <f t="shared" si="90"/>
        <v>0.00012066892272724013</v>
      </c>
    </row>
    <row r="458" spans="1:17" s="4" customFormat="1" ht="12.75">
      <c r="A458" s="25" t="s">
        <v>487</v>
      </c>
      <c r="B458" s="26" t="s">
        <v>198</v>
      </c>
      <c r="C458" s="58">
        <v>4756</v>
      </c>
      <c r="D458" s="119">
        <v>4720328</v>
      </c>
      <c r="E458" s="27">
        <v>296900</v>
      </c>
      <c r="F458" s="28">
        <f t="shared" si="91"/>
        <v>75614.28079488043</v>
      </c>
      <c r="G458" s="29">
        <f t="shared" si="92"/>
        <v>0.003536346355412606</v>
      </c>
      <c r="H458" s="7">
        <f t="shared" si="93"/>
        <v>15.898713371505558</v>
      </c>
      <c r="I458" s="7">
        <f t="shared" si="99"/>
        <v>28054.280794880433</v>
      </c>
      <c r="J458" s="7">
        <f t="shared" si="100"/>
        <v>28054.280794880433</v>
      </c>
      <c r="K458" s="7">
        <f t="shared" si="94"/>
        <v>0.0033947775156994986</v>
      </c>
      <c r="L458" s="30">
        <f t="shared" si="95"/>
        <v>171073.77187088758</v>
      </c>
      <c r="M458" s="10">
        <f t="shared" si="96"/>
        <v>54635.424681437355</v>
      </c>
      <c r="N458" s="31">
        <f t="shared" si="97"/>
        <v>225709.19655232492</v>
      </c>
      <c r="O458" s="7">
        <f t="shared" si="98"/>
        <v>28054.280794880433</v>
      </c>
      <c r="P458" s="7">
        <f t="shared" si="89"/>
        <v>28054.280794880433</v>
      </c>
      <c r="Q458" s="7">
        <f t="shared" si="90"/>
        <v>0.0033947775156994986</v>
      </c>
    </row>
    <row r="459" spans="1:17" s="4" customFormat="1" ht="12.75">
      <c r="A459" s="9" t="s">
        <v>482</v>
      </c>
      <c r="B459" s="26" t="s">
        <v>68</v>
      </c>
      <c r="C459" s="58">
        <v>1631</v>
      </c>
      <c r="D459" s="119">
        <v>1462156</v>
      </c>
      <c r="E459" s="27">
        <v>65750</v>
      </c>
      <c r="F459" s="28">
        <f t="shared" si="91"/>
        <v>36270.36404562738</v>
      </c>
      <c r="G459" s="29">
        <f t="shared" si="92"/>
        <v>0.0016963008621372374</v>
      </c>
      <c r="H459" s="7">
        <f t="shared" si="93"/>
        <v>22.238114068441064</v>
      </c>
      <c r="I459" s="7">
        <f t="shared" si="99"/>
        <v>19960.364045627375</v>
      </c>
      <c r="J459" s="7">
        <f t="shared" si="100"/>
        <v>19960.364045627375</v>
      </c>
      <c r="K459" s="7">
        <f t="shared" si="94"/>
        <v>0.0024153531349710472</v>
      </c>
      <c r="L459" s="30">
        <f t="shared" si="95"/>
        <v>82060.00135408038</v>
      </c>
      <c r="M459" s="10">
        <f t="shared" si="96"/>
        <v>38872.60466245692</v>
      </c>
      <c r="N459" s="31">
        <f t="shared" si="97"/>
        <v>120932.60601653729</v>
      </c>
      <c r="O459" s="7">
        <f t="shared" si="98"/>
        <v>19960.364045627375</v>
      </c>
      <c r="P459" s="7">
        <f t="shared" si="89"/>
        <v>19960.364045627375</v>
      </c>
      <c r="Q459" s="7">
        <f t="shared" si="90"/>
        <v>0.0024153531349710472</v>
      </c>
    </row>
    <row r="460" spans="1:17" s="4" customFormat="1" ht="12.75">
      <c r="A460" s="25" t="s">
        <v>487</v>
      </c>
      <c r="B460" s="26" t="s">
        <v>199</v>
      </c>
      <c r="C460" s="58">
        <v>1523</v>
      </c>
      <c r="D460" s="119">
        <v>1787264</v>
      </c>
      <c r="E460" s="27">
        <v>141750</v>
      </c>
      <c r="F460" s="28">
        <f t="shared" si="91"/>
        <v>19202.843541446207</v>
      </c>
      <c r="G460" s="29">
        <f t="shared" si="92"/>
        <v>0.000898083074486501</v>
      </c>
      <c r="H460" s="7">
        <f t="shared" si="93"/>
        <v>12.608564373897707</v>
      </c>
      <c r="I460" s="7">
        <f t="shared" si="99"/>
        <v>3972.8435414462074</v>
      </c>
      <c r="J460" s="7">
        <f t="shared" si="100"/>
        <v>3972.8435414462074</v>
      </c>
      <c r="K460" s="7">
        <f t="shared" si="94"/>
        <v>0.0004807437419801813</v>
      </c>
      <c r="L460" s="30">
        <f t="shared" si="95"/>
        <v>43445.534900916995</v>
      </c>
      <c r="M460" s="10">
        <f t="shared" si="96"/>
        <v>7737.072130518833</v>
      </c>
      <c r="N460" s="31">
        <f t="shared" si="97"/>
        <v>51182.60703143583</v>
      </c>
      <c r="O460" s="7">
        <f t="shared" si="98"/>
        <v>3972.8435414462074</v>
      </c>
      <c r="P460" s="7">
        <f t="shared" si="89"/>
        <v>3972.8435414462074</v>
      </c>
      <c r="Q460" s="7">
        <f t="shared" si="90"/>
        <v>0.0004807437419801813</v>
      </c>
    </row>
    <row r="461" spans="1:17" s="4" customFormat="1" ht="12.75">
      <c r="A461" s="25" t="s">
        <v>496</v>
      </c>
      <c r="B461" s="26" t="s">
        <v>461</v>
      </c>
      <c r="C461" s="58">
        <v>7847</v>
      </c>
      <c r="D461" s="119">
        <v>10608132</v>
      </c>
      <c r="E461" s="27">
        <v>697300</v>
      </c>
      <c r="F461" s="28">
        <f t="shared" si="91"/>
        <v>119377.61623978202</v>
      </c>
      <c r="G461" s="29">
        <f t="shared" si="92"/>
        <v>0.005583080255072411</v>
      </c>
      <c r="H461" s="7">
        <f t="shared" si="93"/>
        <v>15.213153592427936</v>
      </c>
      <c r="I461" s="7">
        <f t="shared" si="99"/>
        <v>40907.616239782015</v>
      </c>
      <c r="J461" s="7">
        <f t="shared" si="100"/>
        <v>40907.616239782015</v>
      </c>
      <c r="K461" s="7">
        <f t="shared" si="94"/>
        <v>0.0049501271070551975</v>
      </c>
      <c r="L461" s="30">
        <f t="shared" si="95"/>
        <v>270086.2703765551</v>
      </c>
      <c r="M461" s="10">
        <f t="shared" si="96"/>
        <v>79667.16389227899</v>
      </c>
      <c r="N461" s="31">
        <f t="shared" si="97"/>
        <v>349753.43426883407</v>
      </c>
      <c r="O461" s="7">
        <f t="shared" si="98"/>
        <v>40907.616239782015</v>
      </c>
      <c r="P461" s="7">
        <f t="shared" si="89"/>
        <v>40907.616239782015</v>
      </c>
      <c r="Q461" s="7">
        <f t="shared" si="90"/>
        <v>0.0049501271070551975</v>
      </c>
    </row>
    <row r="462" spans="1:17" s="4" customFormat="1" ht="12.75">
      <c r="A462" s="25" t="s">
        <v>489</v>
      </c>
      <c r="B462" s="26" t="s">
        <v>250</v>
      </c>
      <c r="C462" s="58">
        <v>1559</v>
      </c>
      <c r="D462" s="119">
        <v>2831000.39</v>
      </c>
      <c r="E462" s="27">
        <v>231600</v>
      </c>
      <c r="F462" s="28">
        <f t="shared" si="91"/>
        <v>19056.690880872193</v>
      </c>
      <c r="G462" s="29">
        <f t="shared" si="92"/>
        <v>0.0008912477727006277</v>
      </c>
      <c r="H462" s="7">
        <f t="shared" si="93"/>
        <v>12.22366316925734</v>
      </c>
      <c r="I462" s="7">
        <f t="shared" si="99"/>
        <v>3466.690880872194</v>
      </c>
      <c r="J462" s="7">
        <f t="shared" si="100"/>
        <v>3466.690880872194</v>
      </c>
      <c r="K462" s="7">
        <f t="shared" si="94"/>
        <v>0.00041949548955869326</v>
      </c>
      <c r="L462" s="30">
        <f t="shared" si="95"/>
        <v>43114.871345692714</v>
      </c>
      <c r="M462" s="10">
        <f t="shared" si="96"/>
        <v>6751.345005083233</v>
      </c>
      <c r="N462" s="31">
        <f t="shared" si="97"/>
        <v>49866.21635077595</v>
      </c>
      <c r="O462" s="7">
        <f t="shared" si="98"/>
        <v>3466.690880872194</v>
      </c>
      <c r="P462" s="7">
        <f t="shared" si="89"/>
        <v>3466.690880872194</v>
      </c>
      <c r="Q462" s="7">
        <f t="shared" si="90"/>
        <v>0.00041949548955869326</v>
      </c>
    </row>
    <row r="463" spans="1:17" s="4" customFormat="1" ht="12.75">
      <c r="A463" s="25" t="s">
        <v>486</v>
      </c>
      <c r="B463" s="26" t="s">
        <v>178</v>
      </c>
      <c r="C463" s="58">
        <v>15541</v>
      </c>
      <c r="D463" s="119">
        <v>16355001.2</v>
      </c>
      <c r="E463" s="27">
        <v>738300</v>
      </c>
      <c r="F463" s="28">
        <f t="shared" si="91"/>
        <v>344268.01252769877</v>
      </c>
      <c r="G463" s="29">
        <f t="shared" si="92"/>
        <v>0.016100806865968344</v>
      </c>
      <c r="H463" s="7">
        <f t="shared" si="93"/>
        <v>22.152243261546797</v>
      </c>
      <c r="I463" s="7">
        <f t="shared" si="99"/>
        <v>188858.01252769877</v>
      </c>
      <c r="J463" s="7">
        <f t="shared" si="100"/>
        <v>188858.01252769877</v>
      </c>
      <c r="K463" s="7">
        <f t="shared" si="94"/>
        <v>0.022853230110455182</v>
      </c>
      <c r="L463" s="30">
        <f t="shared" si="95"/>
        <v>778890.2680615722</v>
      </c>
      <c r="M463" s="10">
        <f t="shared" si="96"/>
        <v>367799.04622705607</v>
      </c>
      <c r="N463" s="31">
        <f t="shared" si="97"/>
        <v>1146689.3142886283</v>
      </c>
      <c r="O463" s="7">
        <f t="shared" si="98"/>
        <v>188858.01252769877</v>
      </c>
      <c r="P463" s="7">
        <f t="shared" si="89"/>
        <v>188858.01252769877</v>
      </c>
      <c r="Q463" s="7">
        <f t="shared" si="90"/>
        <v>0.022853230110455182</v>
      </c>
    </row>
    <row r="464" spans="1:17" s="4" customFormat="1" ht="12.75">
      <c r="A464" s="25" t="s">
        <v>486</v>
      </c>
      <c r="B464" s="26" t="s">
        <v>179</v>
      </c>
      <c r="C464" s="58">
        <v>1181</v>
      </c>
      <c r="D464" s="119">
        <v>2597744</v>
      </c>
      <c r="E464" s="27">
        <v>188500</v>
      </c>
      <c r="F464" s="28">
        <f t="shared" si="91"/>
        <v>16275.52076392573</v>
      </c>
      <c r="G464" s="29">
        <f t="shared" si="92"/>
        <v>0.0007611773587066618</v>
      </c>
      <c r="H464" s="7">
        <f t="shared" si="93"/>
        <v>13.781135278514588</v>
      </c>
      <c r="I464" s="7">
        <f t="shared" si="99"/>
        <v>4465.520763925729</v>
      </c>
      <c r="J464" s="7">
        <f t="shared" si="100"/>
        <v>4465.520763925729</v>
      </c>
      <c r="K464" s="7">
        <f t="shared" si="94"/>
        <v>0.000540361365743182</v>
      </c>
      <c r="L464" s="30">
        <f t="shared" si="95"/>
        <v>36822.60410306303</v>
      </c>
      <c r="M464" s="10">
        <f t="shared" si="96"/>
        <v>8696.555978201422</v>
      </c>
      <c r="N464" s="31">
        <f t="shared" si="97"/>
        <v>45519.160081264454</v>
      </c>
      <c r="O464" s="7">
        <f t="shared" si="98"/>
        <v>4465.520763925729</v>
      </c>
      <c r="P464" s="7">
        <f t="shared" si="89"/>
        <v>4465.520763925729</v>
      </c>
      <c r="Q464" s="7">
        <f t="shared" si="90"/>
        <v>0.000540361365743182</v>
      </c>
    </row>
    <row r="465" spans="1:17" s="4" customFormat="1" ht="12.75">
      <c r="A465" s="25" t="s">
        <v>490</v>
      </c>
      <c r="B465" s="26" t="s">
        <v>306</v>
      </c>
      <c r="C465" s="58">
        <v>84</v>
      </c>
      <c r="D465" s="119">
        <v>132366.27</v>
      </c>
      <c r="E465" s="27">
        <v>7300</v>
      </c>
      <c r="F465" s="28">
        <f t="shared" si="91"/>
        <v>1523.1187232876712</v>
      </c>
      <c r="G465" s="29">
        <f t="shared" si="92"/>
        <v>7.123357240638786E-05</v>
      </c>
      <c r="H465" s="7">
        <f t="shared" si="93"/>
        <v>18.132365753424658</v>
      </c>
      <c r="I465" s="7">
        <f t="shared" si="99"/>
        <v>683.1187232876713</v>
      </c>
      <c r="J465" s="7">
        <f t="shared" si="100"/>
        <v>683.1187232876713</v>
      </c>
      <c r="K465" s="7">
        <f t="shared" si="94"/>
        <v>8.266246778258276E-05</v>
      </c>
      <c r="L465" s="30">
        <f t="shared" si="95"/>
        <v>3445.9848359443045</v>
      </c>
      <c r="M465" s="10">
        <f t="shared" si="96"/>
        <v>1330.3667211270702</v>
      </c>
      <c r="N465" s="31">
        <f t="shared" si="97"/>
        <v>4776.351557071374</v>
      </c>
      <c r="O465" s="7">
        <f t="shared" si="98"/>
        <v>683.1187232876713</v>
      </c>
      <c r="P465" s="7">
        <f t="shared" si="89"/>
        <v>683.1187232876713</v>
      </c>
      <c r="Q465" s="7">
        <f t="shared" si="90"/>
        <v>8.266246778258276E-05</v>
      </c>
    </row>
    <row r="466" spans="1:17" s="4" customFormat="1" ht="12.75">
      <c r="A466" s="25" t="s">
        <v>484</v>
      </c>
      <c r="B466" s="26" t="s">
        <v>116</v>
      </c>
      <c r="C466" s="58">
        <v>412</v>
      </c>
      <c r="D466" s="119">
        <v>707326</v>
      </c>
      <c r="E466" s="27">
        <v>110200</v>
      </c>
      <c r="F466" s="28">
        <f t="shared" si="91"/>
        <v>2644.4492921960073</v>
      </c>
      <c r="G466" s="29">
        <f t="shared" si="92"/>
        <v>0.00012367622251012624</v>
      </c>
      <c r="H466" s="7">
        <f t="shared" si="93"/>
        <v>6.418566243194192</v>
      </c>
      <c r="I466" s="7">
        <f t="shared" si="99"/>
        <v>-1475.5507078039927</v>
      </c>
      <c r="J466" s="7">
        <f t="shared" si="100"/>
        <v>0</v>
      </c>
      <c r="K466" s="7">
        <f t="shared" si="94"/>
        <v>0</v>
      </c>
      <c r="L466" s="30">
        <f t="shared" si="95"/>
        <v>5982.942774586305</v>
      </c>
      <c r="M466" s="10">
        <f t="shared" si="96"/>
        <v>0</v>
      </c>
      <c r="N466" s="31">
        <f t="shared" si="97"/>
        <v>5982.942774586305</v>
      </c>
      <c r="O466" s="7">
        <f t="shared" si="98"/>
        <v>-1475.5507078039927</v>
      </c>
      <c r="P466" s="7">
        <f t="shared" si="89"/>
        <v>0</v>
      </c>
      <c r="Q466" s="7">
        <f t="shared" si="90"/>
        <v>0</v>
      </c>
    </row>
    <row r="467" spans="1:17" s="4" customFormat="1" ht="12.75">
      <c r="A467" s="25" t="s">
        <v>491</v>
      </c>
      <c r="B467" s="26" t="s">
        <v>327</v>
      </c>
      <c r="C467" s="58">
        <v>251</v>
      </c>
      <c r="D467" s="119">
        <v>287271.02</v>
      </c>
      <c r="E467" s="27">
        <v>20950</v>
      </c>
      <c r="F467" s="28">
        <f t="shared" si="91"/>
        <v>3441.7673517899766</v>
      </c>
      <c r="G467" s="29">
        <f t="shared" si="92"/>
        <v>0.00016096537985592604</v>
      </c>
      <c r="H467" s="7">
        <f t="shared" si="93"/>
        <v>13.712220525059667</v>
      </c>
      <c r="I467" s="7">
        <f t="shared" si="99"/>
        <v>931.7673517899765</v>
      </c>
      <c r="J467" s="7">
        <f t="shared" si="100"/>
        <v>931.7673517899765</v>
      </c>
      <c r="K467" s="7">
        <f t="shared" si="94"/>
        <v>0.0001127508090065425</v>
      </c>
      <c r="L467" s="30">
        <f t="shared" si="95"/>
        <v>7786.837573315285</v>
      </c>
      <c r="M467" s="10">
        <f t="shared" si="96"/>
        <v>1814.6073799415885</v>
      </c>
      <c r="N467" s="31">
        <f t="shared" si="97"/>
        <v>9601.444953256874</v>
      </c>
      <c r="O467" s="7">
        <f t="shared" si="98"/>
        <v>931.7673517899765</v>
      </c>
      <c r="P467" s="7">
        <f t="shared" si="89"/>
        <v>931.7673517899765</v>
      </c>
      <c r="Q467" s="7">
        <f t="shared" si="90"/>
        <v>0.0001127508090065425</v>
      </c>
    </row>
    <row r="468" spans="1:17" s="4" customFormat="1" ht="12.75">
      <c r="A468" s="25" t="s">
        <v>496</v>
      </c>
      <c r="B468" s="26" t="s">
        <v>462</v>
      </c>
      <c r="C468" s="58">
        <v>9574</v>
      </c>
      <c r="D468" s="119">
        <v>28037627</v>
      </c>
      <c r="E468" s="27">
        <v>3034200</v>
      </c>
      <c r="F468" s="28">
        <f t="shared" si="91"/>
        <v>88468.8685314086</v>
      </c>
      <c r="G468" s="29">
        <f t="shared" si="92"/>
        <v>0.004137532718815547</v>
      </c>
      <c r="H468" s="7">
        <f t="shared" si="93"/>
        <v>9.240533583811219</v>
      </c>
      <c r="I468" s="7">
        <f t="shared" si="99"/>
        <v>-7271.131468591389</v>
      </c>
      <c r="J468" s="7">
        <f t="shared" si="100"/>
        <v>0</v>
      </c>
      <c r="K468" s="7">
        <f t="shared" si="94"/>
        <v>0</v>
      </c>
      <c r="L468" s="30">
        <f t="shared" si="95"/>
        <v>200156.67508461518</v>
      </c>
      <c r="M468" s="10">
        <f t="shared" si="96"/>
        <v>0</v>
      </c>
      <c r="N468" s="31">
        <f t="shared" si="97"/>
        <v>200156.67508461518</v>
      </c>
      <c r="O468" s="7">
        <f t="shared" si="98"/>
        <v>-7271.131468591389</v>
      </c>
      <c r="P468" s="7">
        <f t="shared" si="89"/>
        <v>0</v>
      </c>
      <c r="Q468" s="7">
        <f t="shared" si="90"/>
        <v>0</v>
      </c>
    </row>
    <row r="469" spans="1:17" s="4" customFormat="1" ht="12.75">
      <c r="A469" s="25" t="s">
        <v>495</v>
      </c>
      <c r="B469" s="26" t="s">
        <v>433</v>
      </c>
      <c r="C469" s="58">
        <v>96</v>
      </c>
      <c r="D469" s="119">
        <v>295525</v>
      </c>
      <c r="E469" s="27">
        <v>19950</v>
      </c>
      <c r="F469" s="28">
        <f t="shared" si="91"/>
        <v>1422.0751879699249</v>
      </c>
      <c r="G469" s="29">
        <f t="shared" si="92"/>
        <v>6.650794473258592E-05</v>
      </c>
      <c r="H469" s="7">
        <f t="shared" si="93"/>
        <v>14.81328320802005</v>
      </c>
      <c r="I469" s="7">
        <f t="shared" si="99"/>
        <v>462.07518796992474</v>
      </c>
      <c r="J469" s="7">
        <f t="shared" si="100"/>
        <v>462.07518796992474</v>
      </c>
      <c r="K469" s="7">
        <f t="shared" si="94"/>
        <v>5.591454901845776E-05</v>
      </c>
      <c r="L469" s="30">
        <f t="shared" si="95"/>
        <v>3217.3785656966547</v>
      </c>
      <c r="M469" s="10">
        <f t="shared" si="96"/>
        <v>899.8866987208193</v>
      </c>
      <c r="N469" s="31">
        <f t="shared" si="97"/>
        <v>4117.265264417474</v>
      </c>
      <c r="O469" s="7">
        <f t="shared" si="98"/>
        <v>462.07518796992474</v>
      </c>
      <c r="P469" s="7">
        <f t="shared" si="89"/>
        <v>462.07518796992474</v>
      </c>
      <c r="Q469" s="7">
        <f t="shared" si="90"/>
        <v>5.591454901845776E-05</v>
      </c>
    </row>
    <row r="470" spans="1:17" s="4" customFormat="1" ht="12.75">
      <c r="A470" s="25" t="s">
        <v>492</v>
      </c>
      <c r="B470" s="26" t="s">
        <v>337</v>
      </c>
      <c r="C470" s="58">
        <v>1870</v>
      </c>
      <c r="D470" s="119">
        <v>3759474</v>
      </c>
      <c r="E470" s="27">
        <v>336400</v>
      </c>
      <c r="F470" s="28">
        <f t="shared" si="91"/>
        <v>20898.384007134362</v>
      </c>
      <c r="G470" s="29">
        <f t="shared" si="92"/>
        <v>0.0009773805072367556</v>
      </c>
      <c r="H470" s="7">
        <f t="shared" si="93"/>
        <v>11.175606420927467</v>
      </c>
      <c r="I470" s="7">
        <f t="shared" si="99"/>
        <v>2198.384007134364</v>
      </c>
      <c r="J470" s="7">
        <f t="shared" si="100"/>
        <v>2198.384007134364</v>
      </c>
      <c r="K470" s="7">
        <f t="shared" si="94"/>
        <v>0.0002660208847576309</v>
      </c>
      <c r="L470" s="30">
        <f t="shared" si="95"/>
        <v>47281.61586043639</v>
      </c>
      <c r="M470" s="10">
        <f t="shared" si="96"/>
        <v>4281.330351002423</v>
      </c>
      <c r="N470" s="31">
        <f t="shared" si="97"/>
        <v>51562.946211438815</v>
      </c>
      <c r="O470" s="7">
        <f t="shared" si="98"/>
        <v>2198.384007134364</v>
      </c>
      <c r="P470" s="7">
        <f t="shared" si="89"/>
        <v>2198.384007134364</v>
      </c>
      <c r="Q470" s="7">
        <f t="shared" si="90"/>
        <v>0.0002660208847576309</v>
      </c>
    </row>
    <row r="471" spans="1:17" s="4" customFormat="1" ht="12.75">
      <c r="A471" s="25" t="s">
        <v>493</v>
      </c>
      <c r="B471" s="26" t="s">
        <v>513</v>
      </c>
      <c r="C471" s="58">
        <v>60</v>
      </c>
      <c r="D471" s="119">
        <v>185620.26</v>
      </c>
      <c r="E471" s="27">
        <v>18600</v>
      </c>
      <c r="F471" s="28">
        <f t="shared" si="91"/>
        <v>598.7750322580646</v>
      </c>
      <c r="G471" s="29">
        <f t="shared" si="92"/>
        <v>2.8003650643480553E-05</v>
      </c>
      <c r="H471" s="7">
        <f t="shared" si="93"/>
        <v>9.979583870967742</v>
      </c>
      <c r="I471" s="7">
        <f t="shared" si="99"/>
        <v>-1.2249677419354654</v>
      </c>
      <c r="J471" s="7">
        <f t="shared" si="100"/>
        <v>0</v>
      </c>
      <c r="K471" s="7">
        <f t="shared" si="94"/>
        <v>0</v>
      </c>
      <c r="L471" s="30">
        <f t="shared" si="95"/>
        <v>1354.7004903528089</v>
      </c>
      <c r="M471" s="10">
        <f t="shared" si="96"/>
        <v>0</v>
      </c>
      <c r="N471" s="31">
        <f t="shared" si="97"/>
        <v>1354.7004903528089</v>
      </c>
      <c r="O471" s="7">
        <f t="shared" si="98"/>
        <v>-1.2249677419354654</v>
      </c>
      <c r="P471" s="7">
        <f t="shared" si="89"/>
        <v>0</v>
      </c>
      <c r="Q471" s="7">
        <f t="shared" si="90"/>
        <v>0</v>
      </c>
    </row>
    <row r="472" spans="1:17" s="4" customFormat="1" ht="12.75">
      <c r="A472" s="25" t="s">
        <v>486</v>
      </c>
      <c r="B472" s="26" t="s">
        <v>180</v>
      </c>
      <c r="C472" s="58">
        <v>3465</v>
      </c>
      <c r="D472" s="119">
        <v>3139576</v>
      </c>
      <c r="E472" s="27">
        <v>276100</v>
      </c>
      <c r="F472" s="28">
        <f t="shared" si="91"/>
        <v>39401.05338645419</v>
      </c>
      <c r="G472" s="29">
        <f t="shared" si="92"/>
        <v>0.00184271767287693</v>
      </c>
      <c r="H472" s="7">
        <f t="shared" si="93"/>
        <v>11.371155378486057</v>
      </c>
      <c r="I472" s="7">
        <f t="shared" si="99"/>
        <v>4751.053386454186</v>
      </c>
      <c r="J472" s="7">
        <f t="shared" si="100"/>
        <v>4751.053386454186</v>
      </c>
      <c r="K472" s="7">
        <f t="shared" si="94"/>
        <v>0.0005749129457336129</v>
      </c>
      <c r="L472" s="30">
        <f t="shared" si="95"/>
        <v>89143.03948472258</v>
      </c>
      <c r="M472" s="10">
        <f t="shared" si="96"/>
        <v>9252.6278378334</v>
      </c>
      <c r="N472" s="31">
        <f t="shared" si="97"/>
        <v>98395.66732255598</v>
      </c>
      <c r="O472" s="7">
        <f t="shared" si="98"/>
        <v>4751.053386454186</v>
      </c>
      <c r="P472" s="7">
        <f t="shared" si="89"/>
        <v>4751.053386454186</v>
      </c>
      <c r="Q472" s="7">
        <f t="shared" si="90"/>
        <v>0.0005749129457336129</v>
      </c>
    </row>
    <row r="473" spans="1:17" s="4" customFormat="1" ht="12.75">
      <c r="A473" s="25" t="s">
        <v>489</v>
      </c>
      <c r="B473" s="26" t="s">
        <v>251</v>
      </c>
      <c r="C473" s="58">
        <v>1782</v>
      </c>
      <c r="D473" s="119">
        <v>1510337.58</v>
      </c>
      <c r="E473" s="27">
        <v>99300</v>
      </c>
      <c r="F473" s="28">
        <f t="shared" si="91"/>
        <v>27103.943278549847</v>
      </c>
      <c r="G473" s="29">
        <f t="shared" si="92"/>
        <v>0.0012676035534930242</v>
      </c>
      <c r="H473" s="7">
        <f t="shared" si="93"/>
        <v>15.209844712990938</v>
      </c>
      <c r="I473" s="7">
        <f t="shared" si="99"/>
        <v>9283.94327854985</v>
      </c>
      <c r="J473" s="7">
        <f t="shared" si="100"/>
        <v>9283.94327854985</v>
      </c>
      <c r="K473" s="7">
        <f t="shared" si="94"/>
        <v>0.001123426479170408</v>
      </c>
      <c r="L473" s="30">
        <f t="shared" si="95"/>
        <v>61321.4033181686</v>
      </c>
      <c r="M473" s="10">
        <f t="shared" si="96"/>
        <v>18080.384503548234</v>
      </c>
      <c r="N473" s="31">
        <f t="shared" si="97"/>
        <v>79401.78782171683</v>
      </c>
      <c r="O473" s="7">
        <f t="shared" si="98"/>
        <v>9283.94327854985</v>
      </c>
      <c r="P473" s="7">
        <f t="shared" si="89"/>
        <v>9283.94327854985</v>
      </c>
      <c r="Q473" s="7">
        <f t="shared" si="90"/>
        <v>0.001123426479170408</v>
      </c>
    </row>
    <row r="474" spans="1:17" s="4" customFormat="1" ht="12.75">
      <c r="A474" s="25" t="s">
        <v>483</v>
      </c>
      <c r="B474" s="26" t="s">
        <v>96</v>
      </c>
      <c r="C474" s="58">
        <v>17687</v>
      </c>
      <c r="D474" s="119">
        <v>30599835</v>
      </c>
      <c r="E474" s="27">
        <v>1884650</v>
      </c>
      <c r="F474" s="28">
        <f t="shared" si="91"/>
        <v>287172.3034223861</v>
      </c>
      <c r="G474" s="29">
        <f t="shared" si="92"/>
        <v>0.013430541399157987</v>
      </c>
      <c r="H474" s="7">
        <f t="shared" si="93"/>
        <v>16.236348924203433</v>
      </c>
      <c r="I474" s="7">
        <f t="shared" si="99"/>
        <v>110302.30342238613</v>
      </c>
      <c r="J474" s="7">
        <f t="shared" si="100"/>
        <v>110302.30342238613</v>
      </c>
      <c r="K474" s="7">
        <f t="shared" si="94"/>
        <v>0.01334740257025278</v>
      </c>
      <c r="L474" s="30">
        <f t="shared" si="95"/>
        <v>649713.8980477462</v>
      </c>
      <c r="M474" s="10">
        <f t="shared" si="96"/>
        <v>214812.60684902588</v>
      </c>
      <c r="N474" s="31">
        <f t="shared" si="97"/>
        <v>864526.5048967721</v>
      </c>
      <c r="O474" s="7">
        <f t="shared" si="98"/>
        <v>110302.30342238613</v>
      </c>
      <c r="P474" s="7">
        <f t="shared" si="89"/>
        <v>110302.30342238613</v>
      </c>
      <c r="Q474" s="7">
        <f t="shared" si="90"/>
        <v>0.01334740257025278</v>
      </c>
    </row>
    <row r="475" spans="1:17" s="4" customFormat="1" ht="12.75">
      <c r="A475" s="9" t="s">
        <v>482</v>
      </c>
      <c r="B475" s="26" t="s">
        <v>69</v>
      </c>
      <c r="C475" s="58">
        <v>532</v>
      </c>
      <c r="D475" s="119">
        <v>498983</v>
      </c>
      <c r="E475" s="27">
        <v>29600</v>
      </c>
      <c r="F475" s="28">
        <f t="shared" si="91"/>
        <v>8968.207972972972</v>
      </c>
      <c r="G475" s="29">
        <f t="shared" si="92"/>
        <v>0.0004194272463668336</v>
      </c>
      <c r="H475" s="7">
        <f t="shared" si="93"/>
        <v>16.857533783783783</v>
      </c>
      <c r="I475" s="7">
        <f t="shared" si="99"/>
        <v>3648.2079729729726</v>
      </c>
      <c r="J475" s="7">
        <f t="shared" si="100"/>
        <v>3648.2079729729726</v>
      </c>
      <c r="K475" s="7">
        <f t="shared" si="94"/>
        <v>0.00044146041346760804</v>
      </c>
      <c r="L475" s="30">
        <f t="shared" si="95"/>
        <v>20290.150864768</v>
      </c>
      <c r="M475" s="10">
        <f t="shared" si="96"/>
        <v>7104.847683921302</v>
      </c>
      <c r="N475" s="31">
        <f t="shared" si="97"/>
        <v>27394.9985486893</v>
      </c>
      <c r="O475" s="7">
        <f t="shared" si="98"/>
        <v>3648.2079729729726</v>
      </c>
      <c r="P475" s="7">
        <f aca="true" t="shared" si="101" ref="P475:P498">IF(O475&gt;0,O475,0)</f>
        <v>3648.2079729729726</v>
      </c>
      <c r="Q475" s="7">
        <f aca="true" t="shared" si="102" ref="Q475:Q498">P475/$P$499</f>
        <v>0.00044146041346760804</v>
      </c>
    </row>
    <row r="476" spans="1:17" s="4" customFormat="1" ht="12.75">
      <c r="A476" s="9" t="s">
        <v>482</v>
      </c>
      <c r="B476" s="26" t="s">
        <v>70</v>
      </c>
      <c r="C476" s="58">
        <v>63</v>
      </c>
      <c r="D476" s="119">
        <v>187342</v>
      </c>
      <c r="E476" s="27">
        <v>18000</v>
      </c>
      <c r="F476" s="28">
        <f t="shared" si="91"/>
        <v>655.697</v>
      </c>
      <c r="G476" s="29">
        <f t="shared" si="92"/>
        <v>3.06657905336048E-05</v>
      </c>
      <c r="H476" s="7">
        <f t="shared" si="93"/>
        <v>10.40788888888889</v>
      </c>
      <c r="I476" s="7">
        <f t="shared" si="99"/>
        <v>25.69700000000003</v>
      </c>
      <c r="J476" s="7">
        <f t="shared" si="100"/>
        <v>25.69700000000003</v>
      </c>
      <c r="K476" s="7">
        <f t="shared" si="94"/>
        <v>3.1095289328126197E-06</v>
      </c>
      <c r="L476" s="30">
        <f t="shared" si="95"/>
        <v>1483.4837786623525</v>
      </c>
      <c r="M476" s="10">
        <f t="shared" si="96"/>
        <v>50.04464446278389</v>
      </c>
      <c r="N476" s="31">
        <f t="shared" si="97"/>
        <v>1533.5284231251364</v>
      </c>
      <c r="O476" s="7">
        <f t="shared" si="98"/>
        <v>25.69700000000003</v>
      </c>
      <c r="P476" s="7">
        <f t="shared" si="101"/>
        <v>25.69700000000003</v>
      </c>
      <c r="Q476" s="7">
        <f t="shared" si="102"/>
        <v>3.1095289328126197E-06</v>
      </c>
    </row>
    <row r="477" spans="1:17" s="4" customFormat="1" ht="12.75">
      <c r="A477" s="9" t="s">
        <v>482</v>
      </c>
      <c r="B477" s="26" t="s">
        <v>71</v>
      </c>
      <c r="C477" s="58">
        <v>216</v>
      </c>
      <c r="D477" s="119">
        <v>678421</v>
      </c>
      <c r="E477" s="27">
        <v>46900</v>
      </c>
      <c r="F477" s="28">
        <f t="shared" si="91"/>
        <v>3124.4975692963753</v>
      </c>
      <c r="G477" s="29">
        <f t="shared" si="92"/>
        <v>0.0001461272325217288</v>
      </c>
      <c r="H477" s="7">
        <f t="shared" si="93"/>
        <v>14.465266524520256</v>
      </c>
      <c r="I477" s="7">
        <f t="shared" si="99"/>
        <v>964.4975692963753</v>
      </c>
      <c r="J477" s="7">
        <f t="shared" si="100"/>
        <v>964.4975692963753</v>
      </c>
      <c r="K477" s="7">
        <f t="shared" si="94"/>
        <v>0.00011671140978925634</v>
      </c>
      <c r="L477" s="30">
        <f t="shared" si="95"/>
        <v>7069.02953730324</v>
      </c>
      <c r="M477" s="10">
        <f t="shared" si="96"/>
        <v>1878.349143505324</v>
      </c>
      <c r="N477" s="31">
        <f t="shared" si="97"/>
        <v>8947.378680808564</v>
      </c>
      <c r="O477" s="7">
        <f t="shared" si="98"/>
        <v>964.4975692963753</v>
      </c>
      <c r="P477" s="7">
        <f t="shared" si="101"/>
        <v>964.4975692963753</v>
      </c>
      <c r="Q477" s="7">
        <f t="shared" si="102"/>
        <v>0.00011671140978925634</v>
      </c>
    </row>
    <row r="478" spans="1:17" s="4" customFormat="1" ht="12.75">
      <c r="A478" s="25" t="s">
        <v>488</v>
      </c>
      <c r="B478" s="26" t="s">
        <v>514</v>
      </c>
      <c r="C478" s="58">
        <v>706</v>
      </c>
      <c r="D478" s="119">
        <v>2002940.42</v>
      </c>
      <c r="E478" s="27">
        <v>217150</v>
      </c>
      <c r="F478" s="28">
        <f t="shared" si="91"/>
        <v>6511.977603131476</v>
      </c>
      <c r="G478" s="29">
        <f t="shared" si="92"/>
        <v>0.0003045536904044943</v>
      </c>
      <c r="H478" s="7">
        <f t="shared" si="93"/>
        <v>9.223764310384526</v>
      </c>
      <c r="I478" s="7">
        <f t="shared" si="99"/>
        <v>-548.0223968685245</v>
      </c>
      <c r="J478" s="7">
        <f t="shared" si="100"/>
        <v>0</v>
      </c>
      <c r="K478" s="7">
        <f t="shared" si="94"/>
        <v>0</v>
      </c>
      <c r="L478" s="30">
        <f t="shared" si="95"/>
        <v>14733.04459416177</v>
      </c>
      <c r="M478" s="10">
        <f t="shared" si="96"/>
        <v>0</v>
      </c>
      <c r="N478" s="31">
        <f t="shared" si="97"/>
        <v>14733.04459416177</v>
      </c>
      <c r="O478" s="7">
        <f t="shared" si="98"/>
        <v>-548.0223968685245</v>
      </c>
      <c r="P478" s="7">
        <f t="shared" si="101"/>
        <v>0</v>
      </c>
      <c r="Q478" s="7">
        <f t="shared" si="102"/>
        <v>0</v>
      </c>
    </row>
    <row r="479" spans="1:17" s="4" customFormat="1" ht="12.75">
      <c r="A479" s="25" t="s">
        <v>488</v>
      </c>
      <c r="B479" s="26" t="s">
        <v>215</v>
      </c>
      <c r="C479" s="58">
        <v>2309</v>
      </c>
      <c r="D479" s="119">
        <v>2733281</v>
      </c>
      <c r="E479" s="27">
        <v>183900</v>
      </c>
      <c r="F479" s="28">
        <f t="shared" si="91"/>
        <v>34318.356873300705</v>
      </c>
      <c r="G479" s="29">
        <f t="shared" si="92"/>
        <v>0.0016050089345141677</v>
      </c>
      <c r="H479" s="7">
        <f t="shared" si="93"/>
        <v>14.862865687873844</v>
      </c>
      <c r="I479" s="7">
        <f t="shared" si="99"/>
        <v>11228.356873300707</v>
      </c>
      <c r="J479" s="7">
        <f t="shared" si="100"/>
        <v>11228.356873300707</v>
      </c>
      <c r="K479" s="7">
        <f t="shared" si="94"/>
        <v>0.0013587150471056524</v>
      </c>
      <c r="L479" s="30">
        <f t="shared" si="95"/>
        <v>77643.67647234508</v>
      </c>
      <c r="M479" s="10">
        <f t="shared" si="96"/>
        <v>21867.110076101842</v>
      </c>
      <c r="N479" s="31">
        <f t="shared" si="97"/>
        <v>99510.78654844692</v>
      </c>
      <c r="O479" s="7">
        <f t="shared" si="98"/>
        <v>11228.356873300707</v>
      </c>
      <c r="P479" s="7">
        <f t="shared" si="101"/>
        <v>11228.356873300707</v>
      </c>
      <c r="Q479" s="7">
        <f t="shared" si="102"/>
        <v>0.0013587150471056524</v>
      </c>
    </row>
    <row r="480" spans="1:17" s="4" customFormat="1" ht="12.75">
      <c r="A480" s="25" t="s">
        <v>495</v>
      </c>
      <c r="B480" s="26" t="s">
        <v>434</v>
      </c>
      <c r="C480" s="58">
        <v>478</v>
      </c>
      <c r="D480" s="119">
        <v>862125.53</v>
      </c>
      <c r="E480" s="27">
        <v>69100</v>
      </c>
      <c r="F480" s="28">
        <f t="shared" si="91"/>
        <v>5963.762711143271</v>
      </c>
      <c r="G480" s="29">
        <f t="shared" si="92"/>
        <v>0.00027891464821715314</v>
      </c>
      <c r="H480" s="7">
        <f t="shared" si="93"/>
        <v>12.476491027496383</v>
      </c>
      <c r="I480" s="7">
        <f t="shared" si="99"/>
        <v>1183.7627111432712</v>
      </c>
      <c r="J480" s="7">
        <f t="shared" si="100"/>
        <v>1183.7627111432712</v>
      </c>
      <c r="K480" s="7">
        <f t="shared" si="94"/>
        <v>0.0001432441296604547</v>
      </c>
      <c r="L480" s="30">
        <f t="shared" si="95"/>
        <v>13492.73405516947</v>
      </c>
      <c r="M480" s="10">
        <f t="shared" si="96"/>
        <v>2305.365762830917</v>
      </c>
      <c r="N480" s="31">
        <f t="shared" si="97"/>
        <v>15798.099818000388</v>
      </c>
      <c r="O480" s="7">
        <f t="shared" si="98"/>
        <v>1183.7627111432712</v>
      </c>
      <c r="P480" s="7">
        <f t="shared" si="101"/>
        <v>1183.7627111432712</v>
      </c>
      <c r="Q480" s="7">
        <f t="shared" si="102"/>
        <v>0.0001432441296604547</v>
      </c>
    </row>
    <row r="481" spans="1:17" s="4" customFormat="1" ht="12.75">
      <c r="A481" s="25" t="s">
        <v>495</v>
      </c>
      <c r="B481" s="26" t="s">
        <v>435</v>
      </c>
      <c r="C481" s="58">
        <v>221</v>
      </c>
      <c r="D481" s="119">
        <v>213499.48</v>
      </c>
      <c r="E481" s="27">
        <v>14100</v>
      </c>
      <c r="F481" s="28">
        <f t="shared" si="91"/>
        <v>3346.339367375887</v>
      </c>
      <c r="G481" s="29">
        <f t="shared" si="92"/>
        <v>0.000156502381579151</v>
      </c>
      <c r="H481" s="7">
        <f t="shared" si="93"/>
        <v>15.141807092198583</v>
      </c>
      <c r="I481" s="7">
        <f t="shared" si="99"/>
        <v>1136.339367375887</v>
      </c>
      <c r="J481" s="7">
        <f t="shared" si="100"/>
        <v>1136.339367375887</v>
      </c>
      <c r="K481" s="7">
        <f t="shared" si="94"/>
        <v>0.000137505550856104</v>
      </c>
      <c r="L481" s="30">
        <f t="shared" si="95"/>
        <v>7570.936224203203</v>
      </c>
      <c r="M481" s="10">
        <f t="shared" si="96"/>
        <v>2213.009286274311</v>
      </c>
      <c r="N481" s="31">
        <f t="shared" si="97"/>
        <v>9783.945510477513</v>
      </c>
      <c r="O481" s="7">
        <f t="shared" si="98"/>
        <v>1136.339367375887</v>
      </c>
      <c r="P481" s="7">
        <f t="shared" si="101"/>
        <v>1136.339367375887</v>
      </c>
      <c r="Q481" s="7">
        <f t="shared" si="102"/>
        <v>0.000137505550856104</v>
      </c>
    </row>
    <row r="482" spans="1:17" s="4" customFormat="1" ht="12.75">
      <c r="A482" s="25" t="s">
        <v>491</v>
      </c>
      <c r="B482" s="26" t="s">
        <v>328</v>
      </c>
      <c r="C482" s="58">
        <v>146</v>
      </c>
      <c r="D482" s="119">
        <v>493376.25</v>
      </c>
      <c r="E482" s="27">
        <v>56250</v>
      </c>
      <c r="F482" s="28">
        <f t="shared" si="91"/>
        <v>1280.5854666666667</v>
      </c>
      <c r="G482" s="29">
        <f t="shared" si="92"/>
        <v>5.9890720380264905E-05</v>
      </c>
      <c r="H482" s="7">
        <f t="shared" si="93"/>
        <v>8.771133333333333</v>
      </c>
      <c r="I482" s="7">
        <f t="shared" si="99"/>
        <v>-179.41453333333334</v>
      </c>
      <c r="J482" s="7">
        <f t="shared" si="100"/>
        <v>0</v>
      </c>
      <c r="K482" s="7">
        <f t="shared" si="94"/>
        <v>0</v>
      </c>
      <c r="L482" s="30">
        <f t="shared" si="95"/>
        <v>2897.2646923666857</v>
      </c>
      <c r="M482" s="10">
        <f t="shared" si="96"/>
        <v>0</v>
      </c>
      <c r="N482" s="31">
        <f t="shared" si="97"/>
        <v>2897.2646923666857</v>
      </c>
      <c r="O482" s="7">
        <f t="shared" si="98"/>
        <v>-179.41453333333334</v>
      </c>
      <c r="P482" s="7">
        <f t="shared" si="101"/>
        <v>0</v>
      </c>
      <c r="Q482" s="7">
        <f t="shared" si="102"/>
        <v>0</v>
      </c>
    </row>
    <row r="483" spans="1:17" s="4" customFormat="1" ht="12.75">
      <c r="A483" s="25" t="s">
        <v>484</v>
      </c>
      <c r="B483" s="26" t="s">
        <v>117</v>
      </c>
      <c r="C483" s="58">
        <v>4066</v>
      </c>
      <c r="D483" s="119">
        <v>4826818</v>
      </c>
      <c r="E483" s="27">
        <v>266200</v>
      </c>
      <c r="F483" s="28">
        <f t="shared" si="91"/>
        <v>73725.92782870022</v>
      </c>
      <c r="G483" s="29">
        <f t="shared" si="92"/>
        <v>0.0034480314225787006</v>
      </c>
      <c r="H483" s="7">
        <f t="shared" si="93"/>
        <v>18.13229902329076</v>
      </c>
      <c r="I483" s="7">
        <f t="shared" si="99"/>
        <v>33065.92782870023</v>
      </c>
      <c r="J483" s="7">
        <f t="shared" si="100"/>
        <v>33065.92782870023</v>
      </c>
      <c r="K483" s="7">
        <f t="shared" si="94"/>
        <v>0.004001224239157769</v>
      </c>
      <c r="L483" s="30">
        <f t="shared" si="95"/>
        <v>166801.4616518119</v>
      </c>
      <c r="M483" s="10">
        <f t="shared" si="96"/>
        <v>64395.55598005108</v>
      </c>
      <c r="N483" s="31">
        <f t="shared" si="97"/>
        <v>231197.01763186298</v>
      </c>
      <c r="O483" s="7">
        <f t="shared" si="98"/>
        <v>33065.92782870023</v>
      </c>
      <c r="P483" s="7">
        <f t="shared" si="101"/>
        <v>33065.92782870023</v>
      </c>
      <c r="Q483" s="7">
        <f t="shared" si="102"/>
        <v>0.004001224239157769</v>
      </c>
    </row>
    <row r="484" spans="1:17" s="4" customFormat="1" ht="12.75">
      <c r="A484" s="25" t="s">
        <v>483</v>
      </c>
      <c r="B484" s="26" t="s">
        <v>97</v>
      </c>
      <c r="C484" s="58">
        <v>17400</v>
      </c>
      <c r="D484" s="119">
        <v>25678812</v>
      </c>
      <c r="E484" s="27">
        <v>1867050</v>
      </c>
      <c r="F484" s="28">
        <f t="shared" si="91"/>
        <v>239314.06700409736</v>
      </c>
      <c r="G484" s="29">
        <f t="shared" si="92"/>
        <v>0.01119229621378886</v>
      </c>
      <c r="H484" s="7">
        <f t="shared" si="93"/>
        <v>13.753682011729735</v>
      </c>
      <c r="I484" s="7">
        <f t="shared" si="99"/>
        <v>65314.067004097386</v>
      </c>
      <c r="J484" s="7">
        <f t="shared" si="100"/>
        <v>65314.067004097386</v>
      </c>
      <c r="K484" s="7">
        <f t="shared" si="94"/>
        <v>0.007903489943141325</v>
      </c>
      <c r="L484" s="30">
        <f t="shared" si="95"/>
        <v>541436.8777137821</v>
      </c>
      <c r="M484" s="10">
        <f t="shared" si="96"/>
        <v>127198.47692876578</v>
      </c>
      <c r="N484" s="31">
        <f t="shared" si="97"/>
        <v>668635.3546425479</v>
      </c>
      <c r="O484" s="7">
        <f t="shared" si="98"/>
        <v>65314.067004097386</v>
      </c>
      <c r="P484" s="7">
        <f t="shared" si="101"/>
        <v>65314.067004097386</v>
      </c>
      <c r="Q484" s="7">
        <f t="shared" si="102"/>
        <v>0.007903489943141325</v>
      </c>
    </row>
    <row r="485" spans="1:17" s="4" customFormat="1" ht="12.75">
      <c r="A485" s="25" t="s">
        <v>486</v>
      </c>
      <c r="B485" s="26" t="s">
        <v>181</v>
      </c>
      <c r="C485" s="58">
        <v>2597</v>
      </c>
      <c r="D485" s="119">
        <v>3218436</v>
      </c>
      <c r="E485" s="27">
        <v>242650</v>
      </c>
      <c r="F485" s="28">
        <f t="shared" si="91"/>
        <v>34445.82028436019</v>
      </c>
      <c r="G485" s="29">
        <f t="shared" si="92"/>
        <v>0.001610970173111033</v>
      </c>
      <c r="H485" s="7">
        <f t="shared" si="93"/>
        <v>13.263696682464454</v>
      </c>
      <c r="I485" s="7">
        <f t="shared" si="99"/>
        <v>8475.820284360188</v>
      </c>
      <c r="J485" s="7">
        <f t="shared" si="100"/>
        <v>8475.820284360188</v>
      </c>
      <c r="K485" s="7">
        <f t="shared" si="94"/>
        <v>0.001025637560942447</v>
      </c>
      <c r="L485" s="30">
        <f t="shared" si="95"/>
        <v>77932.05647512032</v>
      </c>
      <c r="M485" s="10">
        <f t="shared" si="96"/>
        <v>16506.573244396506</v>
      </c>
      <c r="N485" s="31">
        <f t="shared" si="97"/>
        <v>94438.62971951683</v>
      </c>
      <c r="O485" s="7">
        <f t="shared" si="98"/>
        <v>8475.820284360188</v>
      </c>
      <c r="P485" s="7">
        <f t="shared" si="101"/>
        <v>8475.820284360188</v>
      </c>
      <c r="Q485" s="7">
        <f t="shared" si="102"/>
        <v>0.001025637560942447</v>
      </c>
    </row>
    <row r="486" spans="1:17" s="4" customFormat="1" ht="12.75">
      <c r="A486" s="25" t="s">
        <v>490</v>
      </c>
      <c r="B486" s="26" t="s">
        <v>307</v>
      </c>
      <c r="C486" s="58">
        <v>401</v>
      </c>
      <c r="D486" s="119">
        <v>331329.42000000004</v>
      </c>
      <c r="E486" s="27">
        <v>20950</v>
      </c>
      <c r="F486" s="28">
        <f t="shared" si="91"/>
        <v>6341.913957995228</v>
      </c>
      <c r="G486" s="29">
        <f t="shared" si="92"/>
        <v>0.00029660011410457307</v>
      </c>
      <c r="H486" s="7">
        <f t="shared" si="93"/>
        <v>15.815246778042962</v>
      </c>
      <c r="I486" s="7">
        <f t="shared" si="99"/>
        <v>2331.9139579952275</v>
      </c>
      <c r="J486" s="7">
        <f t="shared" si="100"/>
        <v>2331.9139579952275</v>
      </c>
      <c r="K486" s="7">
        <f t="shared" si="94"/>
        <v>0.0002821790061569733</v>
      </c>
      <c r="L486" s="30">
        <f t="shared" si="95"/>
        <v>14348.283555298069</v>
      </c>
      <c r="M486" s="10">
        <f t="shared" si="96"/>
        <v>4541.378563477222</v>
      </c>
      <c r="N486" s="31">
        <f t="shared" si="97"/>
        <v>18889.66211877529</v>
      </c>
      <c r="O486" s="7">
        <f t="shared" si="98"/>
        <v>2331.9139579952275</v>
      </c>
      <c r="P486" s="7">
        <f t="shared" si="101"/>
        <v>2331.9139579952275</v>
      </c>
      <c r="Q486" s="7">
        <f t="shared" si="102"/>
        <v>0.0002821790061569733</v>
      </c>
    </row>
    <row r="487" spans="1:17" s="4" customFormat="1" ht="12.75">
      <c r="A487" s="25" t="s">
        <v>486</v>
      </c>
      <c r="B487" s="26" t="s">
        <v>182</v>
      </c>
      <c r="C487" s="58">
        <v>7690</v>
      </c>
      <c r="D487" s="119">
        <v>9134814</v>
      </c>
      <c r="E487" s="27">
        <v>589000</v>
      </c>
      <c r="F487" s="28">
        <f t="shared" si="91"/>
        <v>119264.37972835315</v>
      </c>
      <c r="G487" s="29">
        <f t="shared" si="92"/>
        <v>0.005577784383442323</v>
      </c>
      <c r="H487" s="7">
        <f t="shared" si="93"/>
        <v>15.509022071307301</v>
      </c>
      <c r="I487" s="7">
        <f t="shared" si="99"/>
        <v>42364.379728353146</v>
      </c>
      <c r="J487" s="7">
        <f t="shared" si="100"/>
        <v>42364.379728353146</v>
      </c>
      <c r="K487" s="7">
        <f t="shared" si="94"/>
        <v>0.005126406369847623</v>
      </c>
      <c r="L487" s="30">
        <f t="shared" si="95"/>
        <v>269830.0780684356</v>
      </c>
      <c r="M487" s="10">
        <f t="shared" si="96"/>
        <v>82504.19587468576</v>
      </c>
      <c r="N487" s="31">
        <f t="shared" si="97"/>
        <v>352334.27394312137</v>
      </c>
      <c r="O487" s="7">
        <f t="shared" si="98"/>
        <v>42364.379728353146</v>
      </c>
      <c r="P487" s="7">
        <f t="shared" si="101"/>
        <v>42364.379728353146</v>
      </c>
      <c r="Q487" s="7">
        <f t="shared" si="102"/>
        <v>0.005126406369847623</v>
      </c>
    </row>
    <row r="488" spans="1:17" s="4" customFormat="1" ht="12.75">
      <c r="A488" s="25" t="s">
        <v>485</v>
      </c>
      <c r="B488" s="26" t="s">
        <v>154</v>
      </c>
      <c r="C488" s="58">
        <v>511</v>
      </c>
      <c r="D488" s="119">
        <v>1378310.46</v>
      </c>
      <c r="E488" s="27">
        <v>181600</v>
      </c>
      <c r="F488" s="28">
        <f t="shared" si="91"/>
        <v>3878.395622577092</v>
      </c>
      <c r="G488" s="29">
        <f t="shared" si="92"/>
        <v>0.00018138571286493443</v>
      </c>
      <c r="H488" s="7">
        <f t="shared" si="93"/>
        <v>7.589815308370044</v>
      </c>
      <c r="I488" s="7">
        <f t="shared" si="99"/>
        <v>-1231.6043774229076</v>
      </c>
      <c r="J488" s="7">
        <f t="shared" si="100"/>
        <v>0</v>
      </c>
      <c r="K488" s="7">
        <f t="shared" si="94"/>
        <v>0</v>
      </c>
      <c r="L488" s="30">
        <f t="shared" si="95"/>
        <v>8774.688603620563</v>
      </c>
      <c r="M488" s="10">
        <f t="shared" si="96"/>
        <v>0</v>
      </c>
      <c r="N488" s="31">
        <f t="shared" si="97"/>
        <v>8774.688603620563</v>
      </c>
      <c r="O488" s="7">
        <f t="shared" si="98"/>
        <v>-1231.6043774229076</v>
      </c>
      <c r="P488" s="7">
        <f t="shared" si="101"/>
        <v>0</v>
      </c>
      <c r="Q488" s="7">
        <f t="shared" si="102"/>
        <v>0</v>
      </c>
    </row>
    <row r="489" spans="1:17" s="4" customFormat="1" ht="12.75">
      <c r="A489" s="25" t="s">
        <v>494</v>
      </c>
      <c r="B489" s="26" t="s">
        <v>395</v>
      </c>
      <c r="C489" s="58">
        <v>3787</v>
      </c>
      <c r="D489" s="119">
        <v>3517294.57</v>
      </c>
      <c r="E489" s="27">
        <v>265600</v>
      </c>
      <c r="F489" s="28">
        <f t="shared" si="91"/>
        <v>50150.58183957078</v>
      </c>
      <c r="G489" s="29">
        <f t="shared" si="92"/>
        <v>0.00234545413175702</v>
      </c>
      <c r="H489" s="7">
        <f t="shared" si="93"/>
        <v>13.24282594126506</v>
      </c>
      <c r="I489" s="7">
        <f t="shared" si="99"/>
        <v>12280.581839570783</v>
      </c>
      <c r="J489" s="7">
        <f t="shared" si="100"/>
        <v>12280.581839570783</v>
      </c>
      <c r="K489" s="7">
        <f t="shared" si="94"/>
        <v>0.001486042127171208</v>
      </c>
      <c r="L489" s="30">
        <f t="shared" si="95"/>
        <v>113463.34457757474</v>
      </c>
      <c r="M489" s="10">
        <f t="shared" si="96"/>
        <v>23916.30742722651</v>
      </c>
      <c r="N489" s="31">
        <f t="shared" si="97"/>
        <v>137379.65200480126</v>
      </c>
      <c r="O489" s="7">
        <f t="shared" si="98"/>
        <v>12280.581839570783</v>
      </c>
      <c r="P489" s="7">
        <f t="shared" si="101"/>
        <v>12280.581839570783</v>
      </c>
      <c r="Q489" s="7">
        <f t="shared" si="102"/>
        <v>0.001486042127171208</v>
      </c>
    </row>
    <row r="490" spans="1:17" s="4" customFormat="1" ht="12.75">
      <c r="A490" s="9" t="s">
        <v>482</v>
      </c>
      <c r="B490" s="26" t="s">
        <v>72</v>
      </c>
      <c r="C490" s="58">
        <v>233</v>
      </c>
      <c r="D490" s="119">
        <v>465415</v>
      </c>
      <c r="E490" s="27">
        <v>34850</v>
      </c>
      <c r="F490" s="28">
        <f t="shared" si="91"/>
        <v>3111.669870875179</v>
      </c>
      <c r="G490" s="29">
        <f t="shared" si="92"/>
        <v>0.0001455273037241094</v>
      </c>
      <c r="H490" s="7">
        <f t="shared" si="93"/>
        <v>13.35480631276901</v>
      </c>
      <c r="I490" s="7">
        <f t="shared" si="99"/>
        <v>781.6698708751795</v>
      </c>
      <c r="J490" s="7">
        <f t="shared" si="100"/>
        <v>781.6698708751795</v>
      </c>
      <c r="K490" s="7">
        <f t="shared" si="94"/>
        <v>9.458789272655455E-05</v>
      </c>
      <c r="L490" s="30">
        <f t="shared" si="95"/>
        <v>7040.007469907146</v>
      </c>
      <c r="M490" s="10">
        <f t="shared" si="96"/>
        <v>1522.2940722737483</v>
      </c>
      <c r="N490" s="31">
        <f t="shared" si="97"/>
        <v>8562.301542180894</v>
      </c>
      <c r="O490" s="7">
        <f t="shared" si="98"/>
        <v>781.6698708751795</v>
      </c>
      <c r="P490" s="7">
        <f t="shared" si="101"/>
        <v>781.6698708751795</v>
      </c>
      <c r="Q490" s="7">
        <f t="shared" si="102"/>
        <v>9.458789272655455E-05</v>
      </c>
    </row>
    <row r="491" spans="1:17" s="4" customFormat="1" ht="12.75">
      <c r="A491" s="25" t="s">
        <v>486</v>
      </c>
      <c r="B491" s="26" t="s">
        <v>183</v>
      </c>
      <c r="C491" s="58">
        <v>5974</v>
      </c>
      <c r="D491" s="119">
        <v>9256337</v>
      </c>
      <c r="E491" s="27">
        <v>611100</v>
      </c>
      <c r="F491" s="28">
        <f t="shared" si="91"/>
        <v>90488.22981181476</v>
      </c>
      <c r="G491" s="29">
        <f t="shared" si="92"/>
        <v>0.004231974679106058</v>
      </c>
      <c r="H491" s="7">
        <f t="shared" si="93"/>
        <v>15.147008672884962</v>
      </c>
      <c r="I491" s="7">
        <f t="shared" si="99"/>
        <v>30748.22981181476</v>
      </c>
      <c r="J491" s="7">
        <f t="shared" si="100"/>
        <v>30748.22981181476</v>
      </c>
      <c r="K491" s="7">
        <f t="shared" si="94"/>
        <v>0.0037207654680550028</v>
      </c>
      <c r="L491" s="30">
        <f t="shared" si="95"/>
        <v>204725.38548399383</v>
      </c>
      <c r="M491" s="10">
        <f t="shared" si="96"/>
        <v>59881.862816369234</v>
      </c>
      <c r="N491" s="31">
        <f t="shared" si="97"/>
        <v>264607.2483003631</v>
      </c>
      <c r="O491" s="7">
        <f t="shared" si="98"/>
        <v>30748.22981181476</v>
      </c>
      <c r="P491" s="7">
        <f t="shared" si="101"/>
        <v>30748.22981181476</v>
      </c>
      <c r="Q491" s="7">
        <f t="shared" si="102"/>
        <v>0.0037207654680550028</v>
      </c>
    </row>
    <row r="492" spans="1:17" s="4" customFormat="1" ht="12.75">
      <c r="A492" s="25" t="s">
        <v>488</v>
      </c>
      <c r="B492" s="26" t="s">
        <v>216</v>
      </c>
      <c r="C492" s="58">
        <v>3730</v>
      </c>
      <c r="D492" s="119">
        <v>7660021.59</v>
      </c>
      <c r="E492" s="27">
        <v>437500</v>
      </c>
      <c r="F492" s="28">
        <f t="shared" si="91"/>
        <v>65307.15549874286</v>
      </c>
      <c r="G492" s="29">
        <f t="shared" si="92"/>
        <v>0.0030543003107685496</v>
      </c>
      <c r="H492" s="7">
        <f t="shared" si="93"/>
        <v>17.508620777142855</v>
      </c>
      <c r="I492" s="7">
        <f t="shared" si="99"/>
        <v>28007.15549874285</v>
      </c>
      <c r="J492" s="7">
        <f t="shared" si="100"/>
        <v>28007.15549874285</v>
      </c>
      <c r="K492" s="7">
        <f t="shared" si="94"/>
        <v>0.003389075002884494</v>
      </c>
      <c r="L492" s="30">
        <f t="shared" si="95"/>
        <v>147754.38321810972</v>
      </c>
      <c r="M492" s="10">
        <f t="shared" si="96"/>
        <v>54543.64864958894</v>
      </c>
      <c r="N492" s="31">
        <f t="shared" si="97"/>
        <v>202298.03186769865</v>
      </c>
      <c r="O492" s="7">
        <f t="shared" si="98"/>
        <v>28007.15549874285</v>
      </c>
      <c r="P492" s="7">
        <f t="shared" si="101"/>
        <v>28007.15549874285</v>
      </c>
      <c r="Q492" s="7">
        <f t="shared" si="102"/>
        <v>0.003389075002884494</v>
      </c>
    </row>
    <row r="493" spans="1:17" s="4" customFormat="1" ht="12.75">
      <c r="A493" s="9" t="s">
        <v>482</v>
      </c>
      <c r="B493" s="26" t="s">
        <v>73</v>
      </c>
      <c r="C493" s="58">
        <v>1185</v>
      </c>
      <c r="D493" s="119">
        <v>984387</v>
      </c>
      <c r="E493" s="27">
        <v>59300</v>
      </c>
      <c r="F493" s="28">
        <f t="shared" si="91"/>
        <v>19671.139881956155</v>
      </c>
      <c r="G493" s="29">
        <f t="shared" si="92"/>
        <v>0.0009199844671811934</v>
      </c>
      <c r="H493" s="7">
        <f t="shared" si="93"/>
        <v>16.600118043844855</v>
      </c>
      <c r="I493" s="7">
        <f t="shared" si="99"/>
        <v>7821.139881956153</v>
      </c>
      <c r="J493" s="7">
        <f t="shared" si="100"/>
        <v>7821.139881956153</v>
      </c>
      <c r="K493" s="7">
        <f t="shared" si="94"/>
        <v>0.0009464163423947272</v>
      </c>
      <c r="L493" s="30">
        <f t="shared" si="95"/>
        <v>44505.03345703887</v>
      </c>
      <c r="M493" s="10">
        <f t="shared" si="96"/>
        <v>15231.589862092647</v>
      </c>
      <c r="N493" s="31">
        <f t="shared" si="97"/>
        <v>59736.62331913152</v>
      </c>
      <c r="O493" s="7">
        <f t="shared" si="98"/>
        <v>7821.139881956153</v>
      </c>
      <c r="P493" s="7">
        <f t="shared" si="101"/>
        <v>7821.139881956153</v>
      </c>
      <c r="Q493" s="7">
        <f t="shared" si="102"/>
        <v>0.0009464163423947272</v>
      </c>
    </row>
    <row r="494" spans="1:17" s="4" customFormat="1" ht="12.75">
      <c r="A494" s="25" t="s">
        <v>489</v>
      </c>
      <c r="B494" s="26" t="s">
        <v>252</v>
      </c>
      <c r="C494" s="58">
        <v>1288</v>
      </c>
      <c r="D494" s="119">
        <v>2214170.5900000003</v>
      </c>
      <c r="E494" s="27">
        <v>200400</v>
      </c>
      <c r="F494" s="28">
        <f t="shared" si="91"/>
        <v>14230.797005588825</v>
      </c>
      <c r="G494" s="29">
        <f t="shared" si="92"/>
        <v>0.0006655492401210275</v>
      </c>
      <c r="H494" s="7">
        <f t="shared" si="93"/>
        <v>11.048755439121758</v>
      </c>
      <c r="I494" s="7">
        <f t="shared" si="99"/>
        <v>1350.7970055888236</v>
      </c>
      <c r="J494" s="7">
        <f t="shared" si="100"/>
        <v>1350.7970055888236</v>
      </c>
      <c r="K494" s="7">
        <f t="shared" si="94"/>
        <v>0.00016345652687998956</v>
      </c>
      <c r="L494" s="30">
        <f t="shared" si="95"/>
        <v>32196.51228422244</v>
      </c>
      <c r="M494" s="10">
        <f t="shared" si="96"/>
        <v>2630.6633414828852</v>
      </c>
      <c r="N494" s="31">
        <f t="shared" si="97"/>
        <v>34827.17562570533</v>
      </c>
      <c r="O494" s="7">
        <f t="shared" si="98"/>
        <v>1350.7970055888236</v>
      </c>
      <c r="P494" s="7">
        <f t="shared" si="101"/>
        <v>1350.7970055888236</v>
      </c>
      <c r="Q494" s="7">
        <f t="shared" si="102"/>
        <v>0.00016345652687998956</v>
      </c>
    </row>
    <row r="495" spans="1:17" s="4" customFormat="1" ht="12.75">
      <c r="A495" s="25" t="s">
        <v>490</v>
      </c>
      <c r="B495" s="26" t="s">
        <v>308</v>
      </c>
      <c r="C495" s="58">
        <v>251</v>
      </c>
      <c r="D495" s="119">
        <v>294652</v>
      </c>
      <c r="E495" s="27">
        <v>18000</v>
      </c>
      <c r="F495" s="28">
        <f t="shared" si="91"/>
        <v>4108.758444444445</v>
      </c>
      <c r="G495" s="29">
        <f t="shared" si="92"/>
        <v>0.0001921593751542454</v>
      </c>
      <c r="H495" s="7">
        <f t="shared" si="93"/>
        <v>16.369555555555557</v>
      </c>
      <c r="I495" s="7">
        <f t="shared" si="99"/>
        <v>1598.7584444444449</v>
      </c>
      <c r="J495" s="7">
        <f t="shared" si="100"/>
        <v>1598.7584444444449</v>
      </c>
      <c r="K495" s="7">
        <f t="shared" si="94"/>
        <v>0.00019346171302402976</v>
      </c>
      <c r="L495" s="30">
        <f t="shared" si="95"/>
        <v>9295.873708092755</v>
      </c>
      <c r="M495" s="10">
        <f t="shared" si="96"/>
        <v>3113.5657054946328</v>
      </c>
      <c r="N495" s="31">
        <f t="shared" si="97"/>
        <v>12409.439413587388</v>
      </c>
      <c r="O495" s="7">
        <f t="shared" si="98"/>
        <v>1598.7584444444449</v>
      </c>
      <c r="P495" s="7">
        <f t="shared" si="101"/>
        <v>1598.7584444444449</v>
      </c>
      <c r="Q495" s="7">
        <f t="shared" si="102"/>
        <v>0.00019346171302402976</v>
      </c>
    </row>
    <row r="496" spans="1:17" s="4" customFormat="1" ht="12.75">
      <c r="A496" s="25" t="s">
        <v>492</v>
      </c>
      <c r="B496" s="26" t="s">
        <v>338</v>
      </c>
      <c r="C496" s="58">
        <v>3069</v>
      </c>
      <c r="D496" s="119">
        <v>4875203.19</v>
      </c>
      <c r="E496" s="27">
        <v>376100</v>
      </c>
      <c r="F496" s="28">
        <f t="shared" si="91"/>
        <v>39781.96913084286</v>
      </c>
      <c r="G496" s="29">
        <f t="shared" si="92"/>
        <v>0.0018605324294312152</v>
      </c>
      <c r="H496" s="7">
        <f t="shared" si="93"/>
        <v>12.96251845253922</v>
      </c>
      <c r="I496" s="7">
        <f t="shared" si="99"/>
        <v>9091.969130842865</v>
      </c>
      <c r="J496" s="7">
        <f t="shared" si="100"/>
        <v>9091.969130842865</v>
      </c>
      <c r="K496" s="7">
        <f t="shared" si="94"/>
        <v>0.0011001961734286127</v>
      </c>
      <c r="L496" s="30">
        <f t="shared" si="95"/>
        <v>90004.84353116124</v>
      </c>
      <c r="M496" s="10">
        <f t="shared" si="96"/>
        <v>17706.516815956606</v>
      </c>
      <c r="N496" s="31">
        <f t="shared" si="97"/>
        <v>107711.36034711785</v>
      </c>
      <c r="O496" s="7">
        <f t="shared" si="98"/>
        <v>9091.969130842865</v>
      </c>
      <c r="P496" s="7">
        <f t="shared" si="101"/>
        <v>9091.969130842865</v>
      </c>
      <c r="Q496" s="7">
        <f t="shared" si="102"/>
        <v>0.0011001961734286127</v>
      </c>
    </row>
    <row r="497" spans="1:17" s="4" customFormat="1" ht="12.75">
      <c r="A497" s="25" t="s">
        <v>483</v>
      </c>
      <c r="B497" s="26" t="s">
        <v>98</v>
      </c>
      <c r="C497" s="58">
        <v>8393</v>
      </c>
      <c r="D497" s="119">
        <v>26557345</v>
      </c>
      <c r="E497" s="27">
        <v>1532200</v>
      </c>
      <c r="F497" s="28">
        <f t="shared" si="91"/>
        <v>145474.34837814906</v>
      </c>
      <c r="G497" s="29">
        <f t="shared" si="92"/>
        <v>0.006803578322574255</v>
      </c>
      <c r="H497" s="7">
        <f t="shared" si="93"/>
        <v>17.332818822608015</v>
      </c>
      <c r="I497" s="7">
        <f t="shared" si="99"/>
        <v>61544.34837814907</v>
      </c>
      <c r="J497" s="7">
        <f t="shared" si="100"/>
        <v>61544.34837814907</v>
      </c>
      <c r="K497" s="7">
        <f t="shared" si="94"/>
        <v>0.007447325833091557</v>
      </c>
      <c r="L497" s="30">
        <f t="shared" si="95"/>
        <v>329128.90562326816</v>
      </c>
      <c r="M497" s="10">
        <f t="shared" si="96"/>
        <v>119856.98849197093</v>
      </c>
      <c r="N497" s="31">
        <f t="shared" si="97"/>
        <v>448985.8941152391</v>
      </c>
      <c r="O497" s="7">
        <f t="shared" si="98"/>
        <v>61544.34837814907</v>
      </c>
      <c r="P497" s="7">
        <f t="shared" si="101"/>
        <v>61544.34837814907</v>
      </c>
      <c r="Q497" s="7">
        <f t="shared" si="102"/>
        <v>0.007447325833091557</v>
      </c>
    </row>
    <row r="498" spans="1:17" s="4" customFormat="1" ht="12.75">
      <c r="A498" s="25" t="s">
        <v>496</v>
      </c>
      <c r="B498" s="26" t="s">
        <v>463</v>
      </c>
      <c r="C498" s="58">
        <v>12633</v>
      </c>
      <c r="D498" s="119">
        <v>41756465</v>
      </c>
      <c r="E498" s="27">
        <v>3976700</v>
      </c>
      <c r="F498" s="28">
        <f t="shared" si="91"/>
        <v>132650.042081374</v>
      </c>
      <c r="G498" s="29">
        <f t="shared" si="92"/>
        <v>0.006203808168622516</v>
      </c>
      <c r="H498" s="7">
        <f t="shared" si="93"/>
        <v>10.500280383232328</v>
      </c>
      <c r="I498" s="7">
        <f t="shared" si="99"/>
        <v>6320.042081373996</v>
      </c>
      <c r="J498" s="7">
        <f t="shared" si="100"/>
        <v>6320.042081373996</v>
      </c>
      <c r="K498" s="7">
        <f>J498/$J$499</f>
        <v>0.0007647722967126787</v>
      </c>
      <c r="L498" s="30">
        <f t="shared" si="95"/>
        <v>300114.51274993905</v>
      </c>
      <c r="M498" s="10">
        <f t="shared" si="96"/>
        <v>12308.217260855115</v>
      </c>
      <c r="N498" s="31">
        <f t="shared" si="97"/>
        <v>312422.7300107942</v>
      </c>
      <c r="O498" s="7">
        <f t="shared" si="98"/>
        <v>6320.042081373996</v>
      </c>
      <c r="P498" s="7">
        <f t="shared" si="101"/>
        <v>6320.042081373996</v>
      </c>
      <c r="Q498" s="7">
        <f t="shared" si="102"/>
        <v>0.0007647722967126787</v>
      </c>
    </row>
    <row r="499" spans="1:17" s="37" customFormat="1" ht="13.5" thickBot="1">
      <c r="A499" s="34" t="s">
        <v>468</v>
      </c>
      <c r="B499" s="34"/>
      <c r="C499" s="11">
        <f>SUM(C7:C498)</f>
        <v>1328302</v>
      </c>
      <c r="D499" s="11">
        <f>SUM(D7:D498)</f>
        <v>2303897379.78792</v>
      </c>
      <c r="E499" s="11">
        <f>SUM(E7:E498)</f>
        <v>162704400</v>
      </c>
      <c r="F499" s="35">
        <f>SUM(F7:F498)</f>
        <v>21382034.788291562</v>
      </c>
      <c r="G499" s="35">
        <f>SUM(G7:G498)</f>
        <v>0.9999999999999988</v>
      </c>
      <c r="H499" s="12"/>
      <c r="I499" s="12"/>
      <c r="J499" s="12">
        <f>SUM(J7:J498)</f>
        <v>8263952.693553707</v>
      </c>
      <c r="K499" s="12">
        <f>SUM(K7:K498)</f>
        <v>0.9999999999999993</v>
      </c>
      <c r="L499" s="118">
        <f>SUM(L7:L498)</f>
        <v>48375853.11999992</v>
      </c>
      <c r="M499" s="117">
        <f>SUM(M7:M498)</f>
        <v>16093963.279999988</v>
      </c>
      <c r="N499" s="36">
        <f t="shared" si="97"/>
        <v>64469816.39999991</v>
      </c>
      <c r="O499" s="35"/>
      <c r="P499" s="12">
        <f>SUM(P7:P498)</f>
        <v>8263952.693553707</v>
      </c>
      <c r="Q499" s="12">
        <f>SUM(Q7:Q498)</f>
        <v>0.9999999999999993</v>
      </c>
    </row>
    <row r="500" spans="1:17" s="4" customFormat="1" ht="12.75">
      <c r="A500" s="8"/>
      <c r="B500" s="8"/>
      <c r="C500" s="13"/>
      <c r="D500" s="82"/>
      <c r="E500" s="13"/>
      <c r="F500" s="16"/>
      <c r="G500" s="16"/>
      <c r="H500" s="14"/>
      <c r="I500" s="14"/>
      <c r="J500" s="14"/>
      <c r="K500" s="14"/>
      <c r="L500" s="14">
        <f>L499-B508</f>
        <v>-8.195638656616211E-08</v>
      </c>
      <c r="M500" s="10">
        <f>M499-G508</f>
        <v>0</v>
      </c>
      <c r="N500" s="14">
        <f>N499-L508</f>
        <v>-9.685754776000977E-08</v>
      </c>
      <c r="O500" s="14"/>
      <c r="P500" s="14"/>
      <c r="Q500" s="38"/>
    </row>
    <row r="501" spans="1:17" s="4" customFormat="1" ht="13.5" thickBot="1">
      <c r="A501" s="8"/>
      <c r="B501" s="15"/>
      <c r="C501" s="15"/>
      <c r="D501" s="42"/>
      <c r="E501" s="15"/>
      <c r="F501" s="17"/>
      <c r="G501" s="17"/>
      <c r="H501" s="38"/>
      <c r="I501" s="39"/>
      <c r="J501" s="39"/>
      <c r="K501" s="39"/>
      <c r="L501" s="16"/>
      <c r="M501" s="16"/>
      <c r="N501" s="16"/>
      <c r="O501" s="38"/>
      <c r="P501" s="39"/>
      <c r="Q501" s="38"/>
    </row>
    <row r="502" spans="2:17" s="4" customFormat="1" ht="12.75">
      <c r="B502" s="87" t="s">
        <v>534</v>
      </c>
      <c r="C502" s="88"/>
      <c r="D502" s="89"/>
      <c r="E502" s="88"/>
      <c r="G502" s="88"/>
      <c r="I502" s="107"/>
      <c r="K502" s="88"/>
      <c r="L502" s="90"/>
      <c r="M502" s="106"/>
      <c r="N502" s="105"/>
      <c r="O502" s="105"/>
      <c r="P502" s="17"/>
      <c r="Q502" s="105"/>
    </row>
    <row r="503" spans="2:17" s="4" customFormat="1" ht="12.75">
      <c r="B503" s="91" t="s">
        <v>539</v>
      </c>
      <c r="C503" s="92"/>
      <c r="D503" s="93"/>
      <c r="E503" s="92"/>
      <c r="G503" s="92"/>
      <c r="I503" s="107"/>
      <c r="K503" s="92"/>
      <c r="L503" s="94"/>
      <c r="M503" s="17"/>
      <c r="N503" s="105"/>
      <c r="O503" s="105"/>
      <c r="P503" s="17"/>
      <c r="Q503" s="105"/>
    </row>
    <row r="504" spans="2:17" s="4" customFormat="1" ht="12.75">
      <c r="B504" s="53"/>
      <c r="C504" s="50"/>
      <c r="D504" s="62"/>
      <c r="E504" s="50"/>
      <c r="G504" s="50"/>
      <c r="I504" s="107"/>
      <c r="K504" s="50"/>
      <c r="L504" s="41"/>
      <c r="M504" s="107"/>
      <c r="N504" s="105"/>
      <c r="O504" s="105"/>
      <c r="P504" s="17"/>
      <c r="Q504" s="105"/>
    </row>
    <row r="505" spans="2:17" s="4" customFormat="1" ht="12.75">
      <c r="B505" s="51">
        <v>151174541</v>
      </c>
      <c r="C505" s="18" t="s">
        <v>478</v>
      </c>
      <c r="D505" s="63"/>
      <c r="E505" s="18"/>
      <c r="G505" s="17"/>
      <c r="I505" s="40"/>
      <c r="K505" s="17"/>
      <c r="L505" s="41"/>
      <c r="M505" s="63"/>
      <c r="N505" s="18"/>
      <c r="O505" s="105"/>
      <c r="P505" s="105"/>
      <c r="Q505" s="105"/>
    </row>
    <row r="506" spans="2:17" s="4" customFormat="1" ht="12.75">
      <c r="B506" s="52">
        <f>-B505*0.6</f>
        <v>-90704724.6</v>
      </c>
      <c r="C506" s="15" t="s">
        <v>517</v>
      </c>
      <c r="D506" s="42"/>
      <c r="E506" s="47">
        <v>0.2</v>
      </c>
      <c r="G506" s="42">
        <f>E506*(B505+B506)</f>
        <v>12093963.280000001</v>
      </c>
      <c r="I506" s="38"/>
      <c r="K506" s="42"/>
      <c r="L506" s="41"/>
      <c r="M506" s="42"/>
      <c r="N506" s="95"/>
      <c r="O506" s="105"/>
      <c r="P506" s="105"/>
      <c r="Q506" s="105"/>
    </row>
    <row r="507" spans="2:17" s="4" customFormat="1" ht="12.75">
      <c r="B507" s="52">
        <v>4000000</v>
      </c>
      <c r="C507" s="15" t="s">
        <v>518</v>
      </c>
      <c r="D507" s="42"/>
      <c r="E507" s="48" t="s">
        <v>516</v>
      </c>
      <c r="G507" s="42">
        <f>B507</f>
        <v>4000000</v>
      </c>
      <c r="I507" s="38"/>
      <c r="K507" s="42"/>
      <c r="L507" s="54" t="s">
        <v>520</v>
      </c>
      <c r="M507" s="42"/>
      <c r="N507" s="95"/>
      <c r="O507" s="105"/>
      <c r="P507" s="105"/>
      <c r="Q507" s="105"/>
    </row>
    <row r="508" spans="2:17" s="4" customFormat="1" ht="13.5" thickBot="1">
      <c r="B508" s="56">
        <f>SUM(B505:B507)-G508</f>
        <v>48375853.120000005</v>
      </c>
      <c r="C508" s="19" t="s">
        <v>477</v>
      </c>
      <c r="D508" s="64"/>
      <c r="E508" s="43" t="s">
        <v>479</v>
      </c>
      <c r="G508" s="57">
        <f>SUM(G506:G507)</f>
        <v>16093963.280000001</v>
      </c>
      <c r="I508" s="38"/>
      <c r="K508" s="57"/>
      <c r="L508" s="36">
        <f>G508+B508</f>
        <v>64469816.400000006</v>
      </c>
      <c r="M508" s="103"/>
      <c r="N508" s="104"/>
      <c r="O508" s="105"/>
      <c r="P508" s="105"/>
      <c r="Q508" s="105"/>
    </row>
    <row r="509" spans="1:17" s="4" customFormat="1" ht="12" customHeight="1">
      <c r="A509" s="8"/>
      <c r="B509" s="15"/>
      <c r="C509" s="15"/>
      <c r="D509" s="42"/>
      <c r="E509" s="15"/>
      <c r="F509" s="17"/>
      <c r="G509" s="17"/>
      <c r="H509" s="38"/>
      <c r="I509" s="39"/>
      <c r="J509" s="39"/>
      <c r="K509" s="39"/>
      <c r="L509" s="16"/>
      <c r="M509" s="17"/>
      <c r="N509" s="17"/>
      <c r="O509" s="38"/>
      <c r="P509" s="39"/>
      <c r="Q509" s="38"/>
    </row>
    <row r="510" spans="1:17" s="4" customFormat="1" ht="12.75">
      <c r="A510" s="44"/>
      <c r="B510" s="44" t="s">
        <v>475</v>
      </c>
      <c r="C510" s="8"/>
      <c r="D510" s="59"/>
      <c r="E510" s="13"/>
      <c r="F510" s="16"/>
      <c r="G510" s="16"/>
      <c r="H510" s="14"/>
      <c r="I510" s="14"/>
      <c r="J510" s="14"/>
      <c r="K510" s="14"/>
      <c r="L510" s="16"/>
      <c r="M510" s="108"/>
      <c r="N510" s="17"/>
      <c r="O510" s="38"/>
      <c r="P510" s="38"/>
      <c r="Q510" s="38"/>
    </row>
    <row r="511" spans="1:17" s="4" customFormat="1" ht="12.75">
      <c r="A511" s="45"/>
      <c r="B511" s="45" t="s">
        <v>525</v>
      </c>
      <c r="C511" s="20"/>
      <c r="D511" s="65"/>
      <c r="E511" s="20"/>
      <c r="F511" s="20"/>
      <c r="G511" s="20"/>
      <c r="H511" s="20"/>
      <c r="I511" s="20"/>
      <c r="J511" s="20"/>
      <c r="K511" s="20"/>
      <c r="L511" s="20"/>
      <c r="M511" s="109"/>
      <c r="N511" s="110"/>
      <c r="O511" s="110"/>
      <c r="P511" s="110"/>
      <c r="Q511" s="110"/>
    </row>
    <row r="512" spans="1:17" s="4" customFormat="1" ht="12.75">
      <c r="A512" s="45"/>
      <c r="B512" s="45" t="s">
        <v>526</v>
      </c>
      <c r="C512" s="20"/>
      <c r="D512" s="65"/>
      <c r="E512" s="20"/>
      <c r="F512" s="20"/>
      <c r="G512" s="20"/>
      <c r="H512" s="20"/>
      <c r="I512" s="20"/>
      <c r="J512" s="20"/>
      <c r="K512" s="20"/>
      <c r="L512" s="20"/>
      <c r="M512" s="109"/>
      <c r="N512" s="110"/>
      <c r="O512" s="110"/>
      <c r="P512" s="110"/>
      <c r="Q512" s="110"/>
    </row>
    <row r="513" spans="1:17" s="4" customFormat="1" ht="12.75">
      <c r="A513" s="21"/>
      <c r="B513" s="21" t="s">
        <v>527</v>
      </c>
      <c r="C513" s="8"/>
      <c r="D513" s="59"/>
      <c r="E513" s="8"/>
      <c r="F513" s="16"/>
      <c r="G513" s="16"/>
      <c r="H513" s="14"/>
      <c r="I513" s="14"/>
      <c r="J513" s="14"/>
      <c r="K513" s="14"/>
      <c r="L513" s="16"/>
      <c r="M513" s="111"/>
      <c r="N513" s="17"/>
      <c r="O513" s="38"/>
      <c r="P513" s="38"/>
      <c r="Q513" s="38"/>
    </row>
    <row r="514" spans="1:17" s="5" customFormat="1" ht="15">
      <c r="A514" s="22"/>
      <c r="B514" s="45" t="s">
        <v>528</v>
      </c>
      <c r="C514" s="22"/>
      <c r="D514" s="66"/>
      <c r="E514" s="22"/>
      <c r="F514" s="23"/>
      <c r="G514" s="23"/>
      <c r="H514" s="46"/>
      <c r="I514" s="46"/>
      <c r="J514" s="46"/>
      <c r="K514" s="46"/>
      <c r="L514" s="23"/>
      <c r="M514" s="109"/>
      <c r="N514" s="112"/>
      <c r="O514" s="113"/>
      <c r="P514" s="113"/>
      <c r="Q514" s="113"/>
    </row>
    <row r="515" spans="1:17" s="5" customFormat="1" ht="15">
      <c r="A515" s="22"/>
      <c r="B515" s="21" t="s">
        <v>538</v>
      </c>
      <c r="C515" s="22"/>
      <c r="D515" s="66"/>
      <c r="E515" s="22"/>
      <c r="F515" s="23"/>
      <c r="G515" s="23"/>
      <c r="H515" s="46"/>
      <c r="I515" s="46"/>
      <c r="J515" s="46"/>
      <c r="K515" s="46"/>
      <c r="L515" s="23"/>
      <c r="M515" s="111"/>
      <c r="N515" s="112"/>
      <c r="O515" s="113"/>
      <c r="P515" s="113"/>
      <c r="Q515" s="113"/>
    </row>
    <row r="516" spans="13:17" ht="12.75">
      <c r="M516" s="17"/>
      <c r="N516" s="17"/>
      <c r="O516" s="38"/>
      <c r="P516" s="38"/>
      <c r="Q516" s="38"/>
    </row>
  </sheetData>
  <sheetProtection/>
  <mergeCells count="1">
    <mergeCell ref="L5:N5"/>
  </mergeCells>
  <conditionalFormatting sqref="A7:A9 C499 F499:H499 B7:B498 D7:J498 A11:A499 K7:IV499">
    <cfRule type="expression" priority="23" dxfId="0" stopIfTrue="1">
      <formula>MOD(ROW(),2)=1</formula>
    </cfRule>
  </conditionalFormatting>
  <conditionalFormatting sqref="D499:E499">
    <cfRule type="expression" priority="14" dxfId="0" stopIfTrue="1">
      <formula>MOD(ROW(),2)=1</formula>
    </cfRule>
  </conditionalFormatting>
  <conditionalFormatting sqref="I499">
    <cfRule type="expression" priority="9" dxfId="0" stopIfTrue="1">
      <formula>MOD(ROW(),2)=1</formula>
    </cfRule>
  </conditionalFormatting>
  <conditionalFormatting sqref="J499">
    <cfRule type="expression" priority="6" dxfId="0" stopIfTrue="1">
      <formula>MOD(ROW(),2)=1</formula>
    </cfRule>
  </conditionalFormatting>
  <conditionalFormatting sqref="C7:C498">
    <cfRule type="expression" priority="2" dxfId="0" stopIfTrue="1">
      <formula>MOD(ROW(),2)=1</formula>
    </cfRule>
  </conditionalFormatting>
  <conditionalFormatting sqref="B499">
    <cfRule type="expression" priority="1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headerFooter alignWithMargins="0">
    <oddFooter>&amp;LPrepared by the Office of the State Treasurer&amp;C
Released: 2/29/2016&amp;RPage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Chetkauskas, Jeff</cp:lastModifiedBy>
  <cp:lastPrinted>2016-02-26T20:13:18Z</cp:lastPrinted>
  <dcterms:created xsi:type="dcterms:W3CDTF">2004-06-22T17:59:06Z</dcterms:created>
  <dcterms:modified xsi:type="dcterms:W3CDTF">2016-02-29T13:48:19Z</dcterms:modified>
  <cp:category/>
  <cp:version/>
  <cp:contentType/>
  <cp:contentStatus/>
</cp:coreProperties>
</file>